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f9c1cecf29e5fbf/Plocha/Projekty/24-44 Rozpočty Revitalizace zeleně v Holešově - 2.etapa/"/>
    </mc:Choice>
  </mc:AlternateContent>
  <xr:revisionPtr revIDLastSave="0" documentId="8_{99D966C5-6B41-425B-A1B0-F6902FCE907C}" xr6:coauthVersionLast="47" xr6:coauthVersionMax="47" xr10:uidLastSave="{00000000-0000-0000-0000-000000000000}"/>
  <bookViews>
    <workbookView xWindow="38280" yWindow="3405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.01 Pol" sheetId="12" r:id="rId4"/>
    <sheet name="01 01.02 Pol" sheetId="13" r:id="rId5"/>
    <sheet name="01 01.03 Pol" sheetId="14" r:id="rId6"/>
    <sheet name="01 01.04 Pol" sheetId="15" r:id="rId7"/>
  </sheets>
  <externalReferences>
    <externalReference r:id="rId8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01.01 Pol'!$1:$7</definedName>
    <definedName name="_xlnm.Print_Titles" localSheetId="4">'01 01.02 Pol'!$1:$7</definedName>
    <definedName name="_xlnm.Print_Titles" localSheetId="5">'01 01.03 Pol'!$1:$7</definedName>
    <definedName name="_xlnm.Print_Titles" localSheetId="6">'01 01.04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01.01 Pol'!$A$1:$Y$18</definedName>
    <definedName name="_xlnm.Print_Area" localSheetId="4">'01 01.02 Pol'!$A$1:$Y$12</definedName>
    <definedName name="_xlnm.Print_Area" localSheetId="5">'01 01.03 Pol'!$A$1:$Y$161</definedName>
    <definedName name="_xlnm.Print_Area" localSheetId="6">'01 01.04 Pol'!$A$1:$Y$12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G45" i="1"/>
  <c r="F45" i="1"/>
  <c r="G44" i="1"/>
  <c r="F44" i="1"/>
  <c r="G43" i="1"/>
  <c r="F43" i="1"/>
  <c r="G42" i="1"/>
  <c r="F42" i="1"/>
  <c r="G41" i="1"/>
  <c r="F41" i="1"/>
  <c r="G39" i="1"/>
  <c r="F39" i="1"/>
  <c r="G11" i="15"/>
  <c r="Q8" i="15"/>
  <c r="V8" i="15"/>
  <c r="G9" i="15"/>
  <c r="G8" i="15" s="1"/>
  <c r="I9" i="15"/>
  <c r="I8" i="15" s="1"/>
  <c r="K9" i="15"/>
  <c r="K8" i="15" s="1"/>
  <c r="M9" i="15"/>
  <c r="M8" i="15" s="1"/>
  <c r="O9" i="15"/>
  <c r="O8" i="15" s="1"/>
  <c r="Q9" i="15"/>
  <c r="V9" i="15"/>
  <c r="AE11" i="15"/>
  <c r="G160" i="14"/>
  <c r="BA158" i="14"/>
  <c r="BA154" i="14"/>
  <c r="BA152" i="14"/>
  <c r="BA150" i="14"/>
  <c r="BA148" i="14"/>
  <c r="BA141" i="14"/>
  <c r="BA139" i="14"/>
  <c r="BA137" i="14"/>
  <c r="BA135" i="14"/>
  <c r="BA133" i="14"/>
  <c r="BA111" i="14"/>
  <c r="BA108" i="14"/>
  <c r="BA90" i="14"/>
  <c r="BA77" i="14"/>
  <c r="BA64" i="14"/>
  <c r="BA39" i="14"/>
  <c r="BA24" i="14"/>
  <c r="BA18" i="14"/>
  <c r="G9" i="14"/>
  <c r="I9" i="14"/>
  <c r="K9" i="14"/>
  <c r="M9" i="14"/>
  <c r="O9" i="14"/>
  <c r="Q9" i="14"/>
  <c r="V9" i="14"/>
  <c r="V8" i="14" s="1"/>
  <c r="G15" i="14"/>
  <c r="AF160" i="14" s="1"/>
  <c r="I15" i="14"/>
  <c r="I8" i="14" s="1"/>
  <c r="K15" i="14"/>
  <c r="K8" i="14" s="1"/>
  <c r="M15" i="14"/>
  <c r="O15" i="14"/>
  <c r="Q15" i="14"/>
  <c r="V15" i="14"/>
  <c r="G17" i="14"/>
  <c r="I17" i="14"/>
  <c r="K17" i="14"/>
  <c r="M17" i="14"/>
  <c r="O17" i="14"/>
  <c r="Q17" i="14"/>
  <c r="V17" i="14"/>
  <c r="G23" i="14"/>
  <c r="M23" i="14" s="1"/>
  <c r="I23" i="14"/>
  <c r="K23" i="14"/>
  <c r="O23" i="14"/>
  <c r="Q23" i="14"/>
  <c r="V23" i="14"/>
  <c r="G29" i="14"/>
  <c r="I29" i="14"/>
  <c r="K29" i="14"/>
  <c r="M29" i="14"/>
  <c r="O29" i="14"/>
  <c r="Q29" i="14"/>
  <c r="V29" i="14"/>
  <c r="G35" i="14"/>
  <c r="I35" i="14"/>
  <c r="K35" i="14"/>
  <c r="M35" i="14"/>
  <c r="O35" i="14"/>
  <c r="Q35" i="14"/>
  <c r="V35" i="14"/>
  <c r="G38" i="14"/>
  <c r="I38" i="14"/>
  <c r="K38" i="14"/>
  <c r="M38" i="14"/>
  <c r="O38" i="14"/>
  <c r="O8" i="14" s="1"/>
  <c r="Q38" i="14"/>
  <c r="V38" i="14"/>
  <c r="G41" i="14"/>
  <c r="I41" i="14"/>
  <c r="K41" i="14"/>
  <c r="M41" i="14"/>
  <c r="O41" i="14"/>
  <c r="Q41" i="14"/>
  <c r="V41" i="14"/>
  <c r="G44" i="14"/>
  <c r="M44" i="14" s="1"/>
  <c r="I44" i="14"/>
  <c r="K44" i="14"/>
  <c r="O44" i="14"/>
  <c r="Q44" i="14"/>
  <c r="V44" i="14"/>
  <c r="G47" i="14"/>
  <c r="I47" i="14"/>
  <c r="K47" i="14"/>
  <c r="M47" i="14"/>
  <c r="O47" i="14"/>
  <c r="Q47" i="14"/>
  <c r="V47" i="14"/>
  <c r="G50" i="14"/>
  <c r="M50" i="14" s="1"/>
  <c r="I50" i="14"/>
  <c r="K50" i="14"/>
  <c r="O50" i="14"/>
  <c r="Q50" i="14"/>
  <c r="V50" i="14"/>
  <c r="G52" i="14"/>
  <c r="I52" i="14"/>
  <c r="K52" i="14"/>
  <c r="M52" i="14"/>
  <c r="O52" i="14"/>
  <c r="Q52" i="14"/>
  <c r="Q8" i="14" s="1"/>
  <c r="V52" i="14"/>
  <c r="G54" i="14"/>
  <c r="I54" i="14"/>
  <c r="K54" i="14"/>
  <c r="M54" i="14"/>
  <c r="O54" i="14"/>
  <c r="Q54" i="14"/>
  <c r="V54" i="14"/>
  <c r="G57" i="14"/>
  <c r="I57" i="14"/>
  <c r="K57" i="14"/>
  <c r="M57" i="14"/>
  <c r="O57" i="14"/>
  <c r="Q57" i="14"/>
  <c r="V57" i="14"/>
  <c r="G63" i="14"/>
  <c r="I63" i="14"/>
  <c r="K63" i="14"/>
  <c r="M63" i="14"/>
  <c r="O63" i="14"/>
  <c r="Q63" i="14"/>
  <c r="V63" i="14"/>
  <c r="G69" i="14"/>
  <c r="M69" i="14" s="1"/>
  <c r="I69" i="14"/>
  <c r="K69" i="14"/>
  <c r="O69" i="14"/>
  <c r="Q69" i="14"/>
  <c r="V69" i="14"/>
  <c r="G72" i="14"/>
  <c r="I72" i="14"/>
  <c r="K72" i="14"/>
  <c r="M72" i="14"/>
  <c r="O72" i="14"/>
  <c r="Q72" i="14"/>
  <c r="V72" i="14"/>
  <c r="G74" i="14"/>
  <c r="I74" i="14"/>
  <c r="K74" i="14"/>
  <c r="M74" i="14"/>
  <c r="O74" i="14"/>
  <c r="Q74" i="14"/>
  <c r="V74" i="14"/>
  <c r="G76" i="14"/>
  <c r="I76" i="14"/>
  <c r="K76" i="14"/>
  <c r="M76" i="14"/>
  <c r="O76" i="14"/>
  <c r="Q76" i="14"/>
  <c r="V76" i="14"/>
  <c r="G79" i="14"/>
  <c r="I79" i="14"/>
  <c r="K79" i="14"/>
  <c r="M79" i="14"/>
  <c r="O79" i="14"/>
  <c r="Q79" i="14"/>
  <c r="V79" i="14"/>
  <c r="G81" i="14"/>
  <c r="M81" i="14" s="1"/>
  <c r="I81" i="14"/>
  <c r="K81" i="14"/>
  <c r="O81" i="14"/>
  <c r="Q81" i="14"/>
  <c r="V81" i="14"/>
  <c r="G84" i="14"/>
  <c r="I84" i="14"/>
  <c r="K84" i="14"/>
  <c r="M84" i="14"/>
  <c r="O84" i="14"/>
  <c r="Q84" i="14"/>
  <c r="V84" i="14"/>
  <c r="G86" i="14"/>
  <c r="G87" i="14"/>
  <c r="I87" i="14"/>
  <c r="I86" i="14" s="1"/>
  <c r="K87" i="14"/>
  <c r="K86" i="14" s="1"/>
  <c r="M87" i="14"/>
  <c r="M86" i="14" s="1"/>
  <c r="O87" i="14"/>
  <c r="O86" i="14" s="1"/>
  <c r="Q87" i="14"/>
  <c r="Q86" i="14" s="1"/>
  <c r="V87" i="14"/>
  <c r="G89" i="14"/>
  <c r="I89" i="14"/>
  <c r="K89" i="14"/>
  <c r="M89" i="14"/>
  <c r="O89" i="14"/>
  <c r="Q89" i="14"/>
  <c r="V89" i="14"/>
  <c r="V86" i="14" s="1"/>
  <c r="G92" i="14"/>
  <c r="I92" i="14"/>
  <c r="K92" i="14"/>
  <c r="M92" i="14"/>
  <c r="O92" i="14"/>
  <c r="Q92" i="14"/>
  <c r="V92" i="14"/>
  <c r="G97" i="14"/>
  <c r="I97" i="14"/>
  <c r="K97" i="14"/>
  <c r="M97" i="14"/>
  <c r="O97" i="14"/>
  <c r="Q97" i="14"/>
  <c r="V97" i="14"/>
  <c r="G99" i="14"/>
  <c r="I99" i="14"/>
  <c r="G100" i="14"/>
  <c r="I100" i="14"/>
  <c r="K100" i="14"/>
  <c r="K99" i="14" s="1"/>
  <c r="M100" i="14"/>
  <c r="M99" i="14" s="1"/>
  <c r="O100" i="14"/>
  <c r="O99" i="14" s="1"/>
  <c r="Q100" i="14"/>
  <c r="Q99" i="14" s="1"/>
  <c r="V100" i="14"/>
  <c r="V99" i="14" s="1"/>
  <c r="G103" i="14"/>
  <c r="I103" i="14"/>
  <c r="K103" i="14"/>
  <c r="M103" i="14"/>
  <c r="O103" i="14"/>
  <c r="Q103" i="14"/>
  <c r="V103" i="14"/>
  <c r="O106" i="14"/>
  <c r="G107" i="14"/>
  <c r="I107" i="14"/>
  <c r="K107" i="14"/>
  <c r="M107" i="14"/>
  <c r="O107" i="14"/>
  <c r="Q107" i="14"/>
  <c r="Q106" i="14" s="1"/>
  <c r="V107" i="14"/>
  <c r="V106" i="14" s="1"/>
  <c r="G110" i="14"/>
  <c r="M110" i="14" s="1"/>
  <c r="M106" i="14" s="1"/>
  <c r="I110" i="14"/>
  <c r="I106" i="14" s="1"/>
  <c r="K110" i="14"/>
  <c r="K106" i="14" s="1"/>
  <c r="O110" i="14"/>
  <c r="Q110" i="14"/>
  <c r="V110" i="14"/>
  <c r="I113" i="14"/>
  <c r="K113" i="14"/>
  <c r="O113" i="14"/>
  <c r="Q113" i="14"/>
  <c r="V113" i="14"/>
  <c r="G114" i="14"/>
  <c r="G113" i="14" s="1"/>
  <c r="I114" i="14"/>
  <c r="K114" i="14"/>
  <c r="O114" i="14"/>
  <c r="Q114" i="14"/>
  <c r="V114" i="14"/>
  <c r="Q116" i="14"/>
  <c r="G117" i="14"/>
  <c r="I117" i="14"/>
  <c r="K117" i="14"/>
  <c r="M117" i="14"/>
  <c r="O117" i="14"/>
  <c r="Q117" i="14"/>
  <c r="V117" i="14"/>
  <c r="V116" i="14" s="1"/>
  <c r="G119" i="14"/>
  <c r="G116" i="14" s="1"/>
  <c r="I119" i="14"/>
  <c r="I116" i="14" s="1"/>
  <c r="K119" i="14"/>
  <c r="K116" i="14" s="1"/>
  <c r="M119" i="14"/>
  <c r="M116" i="14" s="1"/>
  <c r="O119" i="14"/>
  <c r="Q119" i="14"/>
  <c r="V119" i="14"/>
  <c r="G122" i="14"/>
  <c r="I122" i="14"/>
  <c r="K122" i="14"/>
  <c r="M122" i="14"/>
  <c r="O122" i="14"/>
  <c r="Q122" i="14"/>
  <c r="V122" i="14"/>
  <c r="G124" i="14"/>
  <c r="M124" i="14" s="1"/>
  <c r="I124" i="14"/>
  <c r="K124" i="14"/>
  <c r="O124" i="14"/>
  <c r="Q124" i="14"/>
  <c r="V124" i="14"/>
  <c r="G125" i="14"/>
  <c r="I125" i="14"/>
  <c r="K125" i="14"/>
  <c r="M125" i="14"/>
  <c r="O125" i="14"/>
  <c r="Q125" i="14"/>
  <c r="V125" i="14"/>
  <c r="G126" i="14"/>
  <c r="I126" i="14"/>
  <c r="K126" i="14"/>
  <c r="M126" i="14"/>
  <c r="O126" i="14"/>
  <c r="Q126" i="14"/>
  <c r="V126" i="14"/>
  <c r="G128" i="14"/>
  <c r="I128" i="14"/>
  <c r="K128" i="14"/>
  <c r="M128" i="14"/>
  <c r="O128" i="14"/>
  <c r="O116" i="14" s="1"/>
  <c r="Q128" i="14"/>
  <c r="V128" i="14"/>
  <c r="G131" i="14"/>
  <c r="M131" i="14" s="1"/>
  <c r="I131" i="14"/>
  <c r="I130" i="14" s="1"/>
  <c r="K131" i="14"/>
  <c r="K130" i="14" s="1"/>
  <c r="O131" i="14"/>
  <c r="Q131" i="14"/>
  <c r="V131" i="14"/>
  <c r="G134" i="14"/>
  <c r="I134" i="14"/>
  <c r="K134" i="14"/>
  <c r="M134" i="14"/>
  <c r="O134" i="14"/>
  <c r="O130" i="14" s="1"/>
  <c r="Q134" i="14"/>
  <c r="Q130" i="14" s="1"/>
  <c r="V134" i="14"/>
  <c r="V130" i="14" s="1"/>
  <c r="G136" i="14"/>
  <c r="M136" i="14" s="1"/>
  <c r="I136" i="14"/>
  <c r="K136" i="14"/>
  <c r="O136" i="14"/>
  <c r="Q136" i="14"/>
  <c r="V136" i="14"/>
  <c r="G138" i="14"/>
  <c r="I138" i="14"/>
  <c r="K138" i="14"/>
  <c r="M138" i="14"/>
  <c r="O138" i="14"/>
  <c r="Q138" i="14"/>
  <c r="V138" i="14"/>
  <c r="G140" i="14"/>
  <c r="I140" i="14"/>
  <c r="K140" i="14"/>
  <c r="M140" i="14"/>
  <c r="O140" i="14"/>
  <c r="Q140" i="14"/>
  <c r="V140" i="14"/>
  <c r="G142" i="14"/>
  <c r="I142" i="14"/>
  <c r="K142" i="14"/>
  <c r="M142" i="14"/>
  <c r="O142" i="14"/>
  <c r="Q142" i="14"/>
  <c r="V142" i="14"/>
  <c r="G145" i="14"/>
  <c r="M145" i="14" s="1"/>
  <c r="M144" i="14" s="1"/>
  <c r="I145" i="14"/>
  <c r="I144" i="14" s="1"/>
  <c r="K145" i="14"/>
  <c r="O145" i="14"/>
  <c r="Q145" i="14"/>
  <c r="V145" i="14"/>
  <c r="G147" i="14"/>
  <c r="I147" i="14"/>
  <c r="K147" i="14"/>
  <c r="K144" i="14" s="1"/>
  <c r="M147" i="14"/>
  <c r="O147" i="14"/>
  <c r="O144" i="14" s="1"/>
  <c r="Q147" i="14"/>
  <c r="Q144" i="14" s="1"/>
  <c r="V147" i="14"/>
  <c r="V144" i="14" s="1"/>
  <c r="G149" i="14"/>
  <c r="I149" i="14"/>
  <c r="K149" i="14"/>
  <c r="M149" i="14"/>
  <c r="O149" i="14"/>
  <c r="Q149" i="14"/>
  <c r="V149" i="14"/>
  <c r="G151" i="14"/>
  <c r="I151" i="14"/>
  <c r="K151" i="14"/>
  <c r="M151" i="14"/>
  <c r="O151" i="14"/>
  <c r="Q151" i="14"/>
  <c r="V151" i="14"/>
  <c r="G153" i="14"/>
  <c r="I153" i="14"/>
  <c r="K153" i="14"/>
  <c r="M153" i="14"/>
  <c r="O153" i="14"/>
  <c r="Q153" i="14"/>
  <c r="V153" i="14"/>
  <c r="G155" i="14"/>
  <c r="M155" i="14" s="1"/>
  <c r="I155" i="14"/>
  <c r="K155" i="14"/>
  <c r="O155" i="14"/>
  <c r="Q155" i="14"/>
  <c r="V155" i="14"/>
  <c r="G157" i="14"/>
  <c r="I157" i="14"/>
  <c r="K157" i="14"/>
  <c r="M157" i="14"/>
  <c r="O157" i="14"/>
  <c r="Q157" i="14"/>
  <c r="V157" i="14"/>
  <c r="AE160" i="14"/>
  <c r="G11" i="13"/>
  <c r="Q8" i="13"/>
  <c r="V8" i="13"/>
  <c r="G9" i="13"/>
  <c r="G8" i="13" s="1"/>
  <c r="I9" i="13"/>
  <c r="I8" i="13" s="1"/>
  <c r="K9" i="13"/>
  <c r="K8" i="13" s="1"/>
  <c r="M9" i="13"/>
  <c r="M8" i="13" s="1"/>
  <c r="O9" i="13"/>
  <c r="O8" i="13" s="1"/>
  <c r="Q9" i="13"/>
  <c r="V9" i="13"/>
  <c r="AE11" i="13"/>
  <c r="G17" i="12"/>
  <c r="Q8" i="12"/>
  <c r="V8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V9" i="12"/>
  <c r="AE17" i="12"/>
  <c r="I20" i="1"/>
  <c r="I19" i="1"/>
  <c r="I18" i="1"/>
  <c r="I17" i="1"/>
  <c r="I16" i="1"/>
  <c r="I68" i="1"/>
  <c r="J67" i="1" s="1"/>
  <c r="F46" i="1"/>
  <c r="G23" i="1" s="1"/>
  <c r="G46" i="1"/>
  <c r="G25" i="1" s="1"/>
  <c r="A25" i="1" s="1"/>
  <c r="H46" i="1"/>
  <c r="H45" i="1"/>
  <c r="I45" i="1" s="1"/>
  <c r="H44" i="1"/>
  <c r="I44" i="1" s="1"/>
  <c r="H43" i="1"/>
  <c r="I43" i="1" s="1"/>
  <c r="H42" i="1"/>
  <c r="I42" i="1" s="1"/>
  <c r="H41" i="1"/>
  <c r="I41" i="1" s="1"/>
  <c r="H40" i="1"/>
  <c r="H39" i="1"/>
  <c r="I39" i="1" s="1"/>
  <c r="I46" i="1" s="1"/>
  <c r="J28" i="1"/>
  <c r="J26" i="1"/>
  <c r="G38" i="1"/>
  <c r="F38" i="1"/>
  <c r="J23" i="1"/>
  <c r="J24" i="1"/>
  <c r="J25" i="1"/>
  <c r="J27" i="1"/>
  <c r="E24" i="1"/>
  <c r="E26" i="1"/>
  <c r="J64" i="1" l="1"/>
  <c r="J60" i="1"/>
  <c r="J59" i="1"/>
  <c r="J65" i="1"/>
  <c r="J61" i="1"/>
  <c r="J62" i="1"/>
  <c r="J63" i="1"/>
  <c r="G26" i="1"/>
  <c r="A26" i="1"/>
  <c r="A23" i="1"/>
  <c r="G28" i="1"/>
  <c r="AF11" i="15"/>
  <c r="M130" i="14"/>
  <c r="M8" i="14"/>
  <c r="G8" i="14"/>
  <c r="G130" i="14"/>
  <c r="M114" i="14"/>
  <c r="M113" i="14" s="1"/>
  <c r="G144" i="14"/>
  <c r="G106" i="14"/>
  <c r="AF11" i="13"/>
  <c r="AF17" i="12"/>
  <c r="I21" i="1"/>
  <c r="J66" i="1"/>
  <c r="J42" i="1"/>
  <c r="J39" i="1"/>
  <c r="J46" i="1" s="1"/>
  <c r="J41" i="1"/>
  <c r="J45" i="1"/>
  <c r="J44" i="1"/>
  <c r="J43" i="1"/>
  <c r="J68" i="1" l="1"/>
  <c r="A24" i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Darebníček</author>
  </authors>
  <commentList>
    <comment ref="S6" authorId="0" shapeId="0" xr:uid="{B16ED5A2-13AD-4223-8C74-6AEE550474F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9467361-D7C2-4BE3-AF0C-441131732D3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Darebníček</author>
  </authors>
  <commentList>
    <comment ref="S6" authorId="0" shapeId="0" xr:uid="{9C34C212-44A6-4555-B4FE-F4CBFC610FA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E0FAEAD-BAEF-4921-818F-8810B62B5A9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Darebníček</author>
  </authors>
  <commentList>
    <comment ref="S6" authorId="0" shapeId="0" xr:uid="{100269E3-D573-4A6D-BD92-106DE959D7D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B9CCB4C-AECD-4D8E-81B1-607CC5EC21B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Darebníček</author>
  </authors>
  <commentList>
    <comment ref="S6" authorId="0" shapeId="0" xr:uid="{2585B01E-1493-404E-BBFB-771ECC5FBF7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CFC685A-9842-4CD7-B738-396BEA54CB1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<sst xmlns="http://schemas.openxmlformats.org/spreadsheetml/2006/main" count="1009" uniqueCount="352">
  <si>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</si>
  <si>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</si>
  <si>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</si>
  <si>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</si>
  <si>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</si>
  <si>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</si>
  <si>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</si>
  <si>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</si>
  <si>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</si>
  <si>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</si>
  <si>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</si>
  <si>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</si>
  <si>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</si>
  <si>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</si>
  <si>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</si>
  <si>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</si>
  <si>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</si>
  <si>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</si>
  <si>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</si>
  <si>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</si>
  <si>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</si>
  <si>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</si>
  <si>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</si>
  <si>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</si>
  <si>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</si>
  <si>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</si>
  <si>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</si>
  <si>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</si>
  <si>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</si>
  <si>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</si>
  <si>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</si>
  <si>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</si>
  <si>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</si>
  <si>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</si>
  <si>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</si>
  <si>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</si>
  <si>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</si>
  <si>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</si>
  <si>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</si>
  <si>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</si>
  <si>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</si>
  <si>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</si>
  <si>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</si>
  <si>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24021001</t>
  </si>
  <si>
    <t>Revitalizace zeleně v Holešově - 2.etapa</t>
  </si>
  <si>
    <t>Město Holešov</t>
  </si>
  <si>
    <t>Masarykova 628</t>
  </si>
  <si>
    <t>Holešov</t>
  </si>
  <si>
    <t>76901</t>
  </si>
  <si>
    <t>00287172</t>
  </si>
  <si>
    <t>CZ00287172</t>
  </si>
  <si>
    <t>Stavba</t>
  </si>
  <si>
    <t>Stavební objekt</t>
  </si>
  <si>
    <t>01</t>
  </si>
  <si>
    <t>Lokality 2, 4, 5, 9, 12 a 18</t>
  </si>
  <si>
    <t>01.01</t>
  </si>
  <si>
    <t>Revitalizace zeleně</t>
  </si>
  <si>
    <t>01.02</t>
  </si>
  <si>
    <t>Zpevněná plocha lokality 5, vč. VRN</t>
  </si>
  <si>
    <t>01.03</t>
  </si>
  <si>
    <t>Oprava zpevněné plochy v lokalitě 2, vč. VRN</t>
  </si>
  <si>
    <t>01.04</t>
  </si>
  <si>
    <t>Zpevněné plochy a mobiliář - lokalita 9 + 18, vč. VRN</t>
  </si>
  <si>
    <t>Celkem za stavbu</t>
  </si>
  <si>
    <t>CZK</t>
  </si>
  <si>
    <t>#POPS</t>
  </si>
  <si>
    <t>Popis stavby: 24021001 - Revitalizace zeleně v Holešově - 2.etapa</t>
  </si>
  <si>
    <t>#POPO</t>
  </si>
  <si>
    <t>Popis objektu: 01 - Lokality 2, 4, 5, 9, 12 a 18</t>
  </si>
  <si>
    <t>#POPR</t>
  </si>
  <si>
    <t>Popis rozpočtu: 01.01 - Revitalizace zeleně</t>
  </si>
  <si>
    <t>Popis rozpočtu: 01.02 - Zpevněná plocha lokality 5, vč. VRN</t>
  </si>
  <si>
    <t>Popis rozpočtu: 01.03 - Oprava zpevněné plochy v lokalitě 2, vč. VRN</t>
  </si>
  <si>
    <t>Popis rozpočtu: 01.04 - Zpevněné plochy a mobiliář - lokalita 9 + 18, vč. VRN</t>
  </si>
  <si>
    <t>Rekapitulace dílů</t>
  </si>
  <si>
    <t>Typ dílu</t>
  </si>
  <si>
    <t>1</t>
  </si>
  <si>
    <t>Zemní práce</t>
  </si>
  <si>
    <t>18</t>
  </si>
  <si>
    <t>Povrchové úpravy terénu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</si>
  <si>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</si>
  <si>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</si>
  <si>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</si>
  <si>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</si>
  <si>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</si>
  <si>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</si>
  <si>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</si>
  <si>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</si>
  <si>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</si>
  <si>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</si>
  <si>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</si>
  <si>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</si>
  <si>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</si>
  <si>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</si>
  <si>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</si>
  <si>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</si>
  <si>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</si>
  <si>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</si>
  <si>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</si>
  <si>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</si>
  <si>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</si>
  <si>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</si>
  <si>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</si>
  <si>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</si>
  <si>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</si>
  <si>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</si>
  <si>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</si>
  <si>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</si>
  <si>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</si>
  <si>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</si>
  <si>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</si>
  <si>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</si>
  <si>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</si>
  <si>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</si>
  <si>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</si>
  <si>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</si>
  <si>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</si>
  <si>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</si>
  <si>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</si>
  <si>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</si>
  <si>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</si>
  <si>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</si>
  <si>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CN018001</t>
  </si>
  <si>
    <t>Revitalizace zeleně v Holešově - viz. samostatný rozpočet</t>
  </si>
  <si>
    <t>kompl</t>
  </si>
  <si>
    <t>Vlastní</t>
  </si>
  <si>
    <t>Indiv</t>
  </si>
  <si>
    <t>Práce</t>
  </si>
  <si>
    <t>Běžná</t>
  </si>
  <si>
    <t>POL1_</t>
  </si>
  <si>
    <t>lokalita 2: Masarykova část před bytovými domy</t>
  </si>
  <si>
    <t>POP</t>
  </si>
  <si>
    <t>lokalita 4: U Letiště - hlavní stromořadí</t>
  </si>
  <si>
    <t>lokalita 5: DPS Novosady</t>
  </si>
  <si>
    <t>lokalita 9: Vnitroblok mezi Školní a Havlíčkova</t>
  </si>
  <si>
    <t>lokalita 12: Plačkov</t>
  </si>
  <si>
    <t>lokalita 18: Náves Dobrotice</t>
  </si>
  <si>
    <t>SUM</t>
  </si>
  <si>
    <t>END</t>
  </si>
  <si>
    <t>CN005001</t>
  </si>
  <si>
    <t>Zpevněná plocha lokality 5, vč. VRN - viz. samostatný rozpočet</t>
  </si>
  <si>
    <t>113106121R00</t>
  </si>
  <si>
    <t>Rozebrání komunikací pro pěší s jakýmkoliv ložem a výplní spár  z betonových nebo kameninových dlaždic nebo tvarovek</t>
  </si>
  <si>
    <t>m2</t>
  </si>
  <si>
    <t>822-1</t>
  </si>
  <si>
    <t>RTS 24/ II</t>
  </si>
  <si>
    <t>s přemístěním hmot na skládku na vzdálenost do 3 m nebo s naložením na dopravní prostředek</t>
  </si>
  <si>
    <t>SPI</t>
  </si>
  <si>
    <t>přístupový chodník k č.p. 1372 : 14,50*1,5</t>
  </si>
  <si>
    <t>VV</t>
  </si>
  <si>
    <t>přístupový chodník k č.p. 1373 : 17,00*1,5</t>
  </si>
  <si>
    <t>přístupový chodník k č.p. 1374 : 19,50*1,5</t>
  </si>
  <si>
    <t>přístupový chodník k č.p. 1375 : 22,00*1,5</t>
  </si>
  <si>
    <t>113107415R00</t>
  </si>
  <si>
    <t>Odstranění podkladů nebo krytů z kameniva těženého, v ploše jednotlivě nad 50 m2, tloušťka vrstvy 150 mm</t>
  </si>
  <si>
    <t>Odkaz na mn. položky pořadí 1 : 109,50000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</si>
  <si>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</si>
  <si>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</si>
  <si>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</si>
  <si>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</si>
  <si>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přístupový chodník k č.p. 1372 : 14,50*2</t>
  </si>
  <si>
    <t>přístupový chodník k č.p. 1373 : 17,00*2</t>
  </si>
  <si>
    <t>přístupový chodník k č.p. 1374 : 19,50*2</t>
  </si>
  <si>
    <t>přístupový chodník k č.p. 1375 : 22,00*2</t>
  </si>
  <si>
    <t>121101101R00</t>
  </si>
  <si>
    <t>Sejmutí ornice s přemístěním na vzdálenost do 50 m</t>
  </si>
  <si>
    <t>m3</t>
  </si>
  <si>
    <t>800-1</t>
  </si>
  <si>
    <t>nebo lesní půdy, s vodorovným přemístěním na hromady v místě upotřebení nebo na dočasné či trvalé skládky se složením</t>
  </si>
  <si>
    <t>přístupový chodník k č.p. 1372 : 14,50*2*0,2*0,2</t>
  </si>
  <si>
    <t>přístupový chodník k č.p. 1373 : 17,00*2*0,2*0,2</t>
  </si>
  <si>
    <t>přístupový chodník k č.p. 1374 : 19,50*2*0,2*0,2</t>
  </si>
  <si>
    <t>přístupový chodník k č.p. 1375 : 22,00*2*0,2*0,2</t>
  </si>
  <si>
    <t>122201101R00</t>
  </si>
  <si>
    <t>Odkopávky a  prokopávky nezapažené v hornině 3  do 100 m3</t>
  </si>
  <si>
    <t>s přehozením výkopku na vzdálenost do 3 m nebo s naložením na dopravní prostředek,</t>
  </si>
  <si>
    <t>přístupový chodník k č.p. 1372 : 14,50*1,9*0,1</t>
  </si>
  <si>
    <t>přístupový chodník k č.p. 1373 : 17,00*1,9*0,1</t>
  </si>
  <si>
    <t>přístupový chodník k č.p. 1374 : 19,50*1,9*0,1</t>
  </si>
  <si>
    <t>přístupový chodník k č.p. 1375 : 22,00*1,9*0,1</t>
  </si>
  <si>
    <t>122201109R00</t>
  </si>
  <si>
    <t>Odkopávky a  prokopávky nezapažené v hornině 3  příplatek k cenám za lepivost horniny</t>
  </si>
  <si>
    <t>Odkaz na mn. položky pořadí 5 : 13,87000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</si>
  <si>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</si>
  <si>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</si>
  <si>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</si>
  <si>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162501102R00</t>
  </si>
  <si>
    <t>Vodorovné přemístění výkopku z horniny 1 až 4, na vzdálenost přes 2 500  do 3 000 m</t>
  </si>
  <si>
    <t>po suchu, bez naložení výkopku, avšak se složením bez rozhrnutí, zpáteční cesta vozidla.</t>
  </si>
  <si>
    <t>Odkaz na mn. položky pořadí 9 : 13,87000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</si>
  <si>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</si>
  <si>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</si>
  <si>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</si>
  <si>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Odkaz na mn. položky pořadí 7 : 13,87000</t>
  </si>
  <si>
    <t>162201210R00</t>
  </si>
  <si>
    <t>Vodorovné přemístění výkopku nošením příplatek za každých dalších 10 m  z horniny 1 až 4, kolečkem</t>
  </si>
  <si>
    <t>Odkaz na mn. položky pořadí 9 : 13,87000*5</t>
  </si>
  <si>
    <t>167101101R00</t>
  </si>
  <si>
    <t>Nakládání, skládání, překládání neulehlého výkopku nakládání výkopku  do 100 m3, z horniny 1 až 4</t>
  </si>
  <si>
    <t>Odkaz na mn. položky pořadí 6 : 13,87000</t>
  </si>
  <si>
    <t>171201201R00</t>
  </si>
  <si>
    <t>Uložení sypaniny na dočasnou skládku tak, že na 1 m2 plochy připadá přes 2 m3 výkopku nebo ornice</t>
  </si>
  <si>
    <t>Odkaz na mn. položky pořadí 8 : 13,87000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</si>
  <si>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</si>
  <si>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</si>
  <si>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</si>
  <si>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</si>
  <si>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Odkaz na mn. položky pořadí 13 : 29,20000</t>
  </si>
  <si>
    <t>181101102R00</t>
  </si>
  <si>
    <t>Úprava pláně v zářezech v hornině 1 až 4, se zhutněním</t>
  </si>
  <si>
    <t>vyrovnáním výškových rozdílů, ploch vodorovných a ploch do sklonu 1 : 5.</t>
  </si>
  <si>
    <t>přístupový chodník k č.p. 1372 : 14,50*1,9</t>
  </si>
  <si>
    <t>přístupový chodník k č.p. 1373 : 17,00*1,9</t>
  </si>
  <si>
    <t>přístupový chodník k č.p. 1374 : 19,50*1,9</t>
  </si>
  <si>
    <t>přístupový chodník k č.p. 1375 : 22,00*1,9</t>
  </si>
  <si>
    <t>181301104R00</t>
  </si>
  <si>
    <t>Rozprostření a urovnání ornice v rovině v souvislé ploše do 500 m2, tloušťka vrstvy přes 200 do 250 mm</t>
  </si>
  <si>
    <t>s případným nutným přemístěním hromad nebo dočasných skládek na místo potřeby ze vzdálenosti do 30 m, v rovině nebo ve svahu do 1 : 5,</t>
  </si>
  <si>
    <t>přístupový chodník k č.p. 1372 : 14,50*2*0,2</t>
  </si>
  <si>
    <t>přístupový chodník k č.p. 1373 : 17,00*2*0,2</t>
  </si>
  <si>
    <t>přístupový chodník k č.p. 1374 : 19,50*2*0,2</t>
  </si>
  <si>
    <t>přístupový chodník k č.p. 1375 : 22,00*2*0,2</t>
  </si>
  <si>
    <t>182001121R00</t>
  </si>
  <si>
    <t>Plošná úprava terénu při nerovnostech terénu přes 100 do 150 mm, v rovině nebo na svahu do 1:5</t>
  </si>
  <si>
    <t>s urovnáním povrchu, bez doplnění ornice, v hornině 1 až 4,</t>
  </si>
  <si>
    <t>183403153R00</t>
  </si>
  <si>
    <t>Obdělávání půdy hrabáním, v rovině nebo na svahu 1:5</t>
  </si>
  <si>
    <t>Odkaz na mn. položky pořadí 14 : 29,20000</t>
  </si>
  <si>
    <t>183403161R00</t>
  </si>
  <si>
    <t>Obdělávání půdy válením, v rovině nebo na svahu 1:5</t>
  </si>
  <si>
    <t>Odkaz na mn. položky pořadí 15 : 29,20000</t>
  </si>
  <si>
    <t>185803111R00</t>
  </si>
  <si>
    <t>Ošetření trávníku v rovině nebo na svahu do 1:5</t>
  </si>
  <si>
    <t>bez ohledu na způsob založení, tj. pokosení se shrabáním, naložením shrabků na dopravní prostředek s odvezením do 20 km a se složením,</t>
  </si>
  <si>
    <t>Odkaz na mn. položky pořadí 16 : 29,20000</t>
  </si>
  <si>
    <t>185803211R00</t>
  </si>
  <si>
    <t>Uválcování trávníku uválcování trávníku v rovině nebo na svahu do 1:5</t>
  </si>
  <si>
    <t>Odkaz na mn. položky pořadí 17 : 29,20000</t>
  </si>
  <si>
    <t>199000002R00</t>
  </si>
  <si>
    <t>Poplatky za skládku horniny 1- 4, skupina 17 05 04 z Katalogu odpadů</t>
  </si>
  <si>
    <t>Cena dle Pískovny Černovice. www.piskovna-cernovice.cz</t>
  </si>
  <si>
    <t>Odkaz na mn. položky pořadí 10 : 13,87000</t>
  </si>
  <si>
    <t>00572400R</t>
  </si>
  <si>
    <t>směs travní parková, pro běžnou zátěž</t>
  </si>
  <si>
    <t>kg</t>
  </si>
  <si>
    <t>SPCM</t>
  </si>
  <si>
    <t>Specifikace</t>
  </si>
  <si>
    <t>POL3_</t>
  </si>
  <si>
    <t>Odkaz na mn. položky pořadí 11 : 29,20000*0,04</t>
  </si>
  <si>
    <t>564851111RT2</t>
  </si>
  <si>
    <t>Podklad ze štěrkodrti s rozprostřením a zhutněním frakce 0-32 mm, tloušťka po zhutnění 150 mm</t>
  </si>
  <si>
    <t>Odkaz na mn. položky pořadí 12 : 138,70000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</si>
  <si>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</si>
  <si>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</si>
  <si>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</si>
  <si>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596291113R00</t>
  </si>
  <si>
    <t>Řezání zámkové dlažby tloušťky 80 mm</t>
  </si>
  <si>
    <t>přístupový chodník k č.p. 1372 : 2,5</t>
  </si>
  <si>
    <t>přístupový chodník k č.p. 1373 : 2,5</t>
  </si>
  <si>
    <t>přístupový chodník k č.p. 1374 : 2,5</t>
  </si>
  <si>
    <t>přístupový chodník k č.p. 1375 : 2,5</t>
  </si>
  <si>
    <t>592451170R</t>
  </si>
  <si>
    <t>Dlažba betonová</t>
  </si>
  <si>
    <t>Odkaz na mn. položky pořadí 22 : 109,50000*1,1</t>
  </si>
  <si>
    <t>916661111RT5</t>
  </si>
  <si>
    <t>Osazení parkového obrubníku betonového včetně dodávky obrubníku 80x250x1000 mm, s boční opěrou z betonu prostého</t>
  </si>
  <si>
    <t>se zřízením lože z betonu prostého C 12/15 tl. 80-100 mm</t>
  </si>
  <si>
    <t>Odkaz na mn. položky pořadí 3 : 146,00000</t>
  </si>
  <si>
    <t>918101111R00</t>
  </si>
  <si>
    <t>Lože pod obrubníky, krajníky nebo obruby z betonu prostého C 12/15</t>
  </si>
  <si>
    <t>z dlažebních kostek z betonu prostého</t>
  </si>
  <si>
    <t>Odkaz na mn. položky pořadí 25 : 146,00000*0,03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</si>
  <si>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</si>
  <si>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</si>
  <si>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</si>
  <si>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979054441R00</t>
  </si>
  <si>
    <t xml:space="preserve">Očištění vybouraných obrubníků, dlaždic dlaždic, desek nebo tvarovek s původním vyplněním spár kamenivem těženým </t>
  </si>
  <si>
    <t>998223011R00</t>
  </si>
  <si>
    <t>Přesun hmot pozemních komunikací, kryt dlážděný jakékoliv délky objektu</t>
  </si>
  <si>
    <t>t</t>
  </si>
  <si>
    <t>Přesun hmot</t>
  </si>
  <si>
    <t>POL7_</t>
  </si>
  <si>
    <t>vodorovně do 200 m</t>
  </si>
  <si>
    <t>979999973R00</t>
  </si>
  <si>
    <t>Poplatek za uložení, zemina a kamení,  , skupina 17 05 04 z Katalogu odpadů</t>
  </si>
  <si>
    <t>801-3</t>
  </si>
  <si>
    <t>Odkaz na dem. hmot. položky pořadí 2 : 36,13500</t>
  </si>
  <si>
    <t>979999981R00</t>
  </si>
  <si>
    <t>Poplatek za recyklaci, betonu, kusovost do 1600 cm2, skupina 17 01 01 z Katalogu odpadů</t>
  </si>
  <si>
    <t>Odkaz na dem. hmot. položky pořadí 1 : 15,11100</t>
  </si>
  <si>
    <t>Odkaz na dem. hmot. položky pořadí 3 : 32,12000</t>
  </si>
  <si>
    <t>979087212R00</t>
  </si>
  <si>
    <t>Nakládání na dopravní prostředky suti</t>
  </si>
  <si>
    <t>Přesun suti</t>
  </si>
  <si>
    <t>POL8_</t>
  </si>
  <si>
    <t>pro vodorovnou dopravu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</si>
  <si>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</si>
  <si>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</si>
  <si>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</si>
  <si>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</si>
  <si>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979083114R00</t>
  </si>
  <si>
    <t>Vodorovné přemístění suti přes 2000 m do 3000 m</t>
  </si>
  <si>
    <t>800-6</t>
  </si>
  <si>
    <t>včetně naložení na dopravní prostředek a složení,</t>
  </si>
  <si>
    <t>979093111R00</t>
  </si>
  <si>
    <t>Uložení suti na skládku bez zhutnění</t>
  </si>
  <si>
    <t>s hrubým urovnáním,</t>
  </si>
  <si>
    <t>005111020R</t>
  </si>
  <si>
    <t>Vytyčení stavby</t>
  </si>
  <si>
    <t>Soubor</t>
  </si>
  <si>
    <t>VRN</t>
  </si>
  <si>
    <t>POL99_2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</si>
  <si>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</si>
  <si>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</si>
  <si>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</si>
  <si>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</si>
  <si>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</si>
  <si>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</si>
  <si>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</si>
  <si>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</si>
  <si>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</si>
  <si>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</si>
  <si>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</si>
  <si>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</si>
  <si>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</si>
  <si>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</si>
  <si>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</si>
  <si>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stavby.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</si>
  <si>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</si>
  <si>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</si>
  <si>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</si>
  <si>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</si>
  <si>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</si>
  <si>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</si>
  <si>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</si>
  <si>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</si>
  <si>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</si>
  <si>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</si>
  <si>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</si>
  <si>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</si>
  <si>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</si>
  <si>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</si>
  <si>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</si>
  <si>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005231020R</t>
  </si>
  <si>
    <t>Individuální a komplexní vyzkoušení</t>
  </si>
  <si>
    <t>Náklady na zkoušky únosnosti zemní pláně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</si>
  <si>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</si>
  <si>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</si>
  <si>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</si>
  <si>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Geodetické zaměření rohů stavby, stabilizace bodů a sestavení laviček.</t>
  </si>
  <si>
    <t>CN005011</t>
  </si>
  <si>
    <t>Zpevněné plochy a mobiliář - lokalita 9 a 18, vč. VRN - viz. samostatný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</si>
</sst>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ixZ7rOrNBU2z95/cUqmSn47nIhXl3QFuORpzqKxSpiKEBlx4duHUXEGxc89wj4CiNvfgxZEiaL71x7LLa7qlkg==" saltValue="DqmwugQDnoyWQTa91C62U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SUMIF(F59:F67,A16,I59:I67)+SUMIF(F59:F67,"PSU",I59:I67)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SUMIF(F59:F67,A17,I59:I67)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SUMIF(F59:F67,A18,I59:I67)</f>
        <v>0</v>
      </c>
      <c r="J18" s="85"/>
    </row>
    <row r="19" spans="1:10" ht="23.25" customHeight="1" x14ac:dyDescent="0.2">
      <c r="A19" s="196" t="s">
        <v>91</v>
      </c>
      <c r="B19" s="38" t="s">
        <v>27</v>
      </c>
      <c r="C19" s="62"/>
      <c r="D19" s="63"/>
      <c r="E19" s="83"/>
      <c r="F19" s="84"/>
      <c r="G19" s="83"/>
      <c r="H19" s="84"/>
      <c r="I19" s="83">
        <f>SUMIF(F59:F67,A19,I59:I67)</f>
        <v>0</v>
      </c>
      <c r="J19" s="85"/>
    </row>
    <row r="20" spans="1:10" ht="23.25" customHeight="1" x14ac:dyDescent="0.2">
      <c r="A20" s="196" t="s">
        <v>92</v>
      </c>
      <c r="B20" s="38" t="s">
        <v>28</v>
      </c>
      <c r="C20" s="62"/>
      <c r="D20" s="63"/>
      <c r="E20" s="83"/>
      <c r="F20" s="84"/>
      <c r="G20" s="83"/>
      <c r="H20" s="84"/>
      <c r="I20" s="83">
        <f>SUMIF(F59:F67,A20,I59:I67)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'01 01.01 Pol'!AE17+'01 01.02 Pol'!AE11+'01 01.03 Pol'!AE160+'01 01.04 Pol'!AE11</f>
        <v>0</v>
      </c>
      <c r="G39" s="149">
        <f>'01 01.01 Pol'!AF17+'01 01.02 Pol'!AF11+'01 01.03 Pol'!AF160+'01 01.04 Pol'!AF11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customHeight="1" x14ac:dyDescent="0.2">
      <c r="A41" s="136">
        <v>2</v>
      </c>
      <c r="B41" s="152" t="s">
        <v>53</v>
      </c>
      <c r="C41" s="153" t="s">
        <v>54</v>
      </c>
      <c r="D41" s="153"/>
      <c r="E41" s="153"/>
      <c r="F41" s="154">
        <f>'01 01.01 Pol'!AE17+'01 01.02 Pol'!AE11+'01 01.03 Pol'!AE160+'01 01.04 Pol'!AE11</f>
        <v>0</v>
      </c>
      <c r="G41" s="155">
        <f>'01 01.01 Pol'!AF17+'01 01.02 Pol'!AF11+'01 01.03 Pol'!AF160+'01 01.04 Pol'!AF11</f>
        <v>0</v>
      </c>
      <c r="H41" s="155">
        <f>(F41*SazbaDPH1/100)+(G41*SazbaDPH2/100)</f>
        <v>0</v>
      </c>
      <c r="I41" s="155">
        <f>F41+G41+H41</f>
        <v>0</v>
      </c>
      <c r="J41" s="156" t="str">
        <f>IF(_xlfn.SINGLE(CenaCelkemVypocet)=0,"",I41/_xlfn.SINGLE(CenaCelkemVypocet)*100)</f>
        <v/>
      </c>
    </row>
    <row r="42" spans="1:10" ht="25.5" customHeight="1" x14ac:dyDescent="0.2">
      <c r="A42" s="136">
        <v>3</v>
      </c>
      <c r="B42" s="157" t="s">
        <v>55</v>
      </c>
      <c r="C42" s="147" t="s">
        <v>56</v>
      </c>
      <c r="D42" s="147"/>
      <c r="E42" s="147"/>
      <c r="F42" s="158">
        <f>'01 01.01 Pol'!AE17</f>
        <v>0</v>
      </c>
      <c r="G42" s="150">
        <f>'01 01.01 Pol'!AF17</f>
        <v>0</v>
      </c>
      <c r="H42" s="150">
        <f>(F42*SazbaDPH1/100)+(G42*SazbaDPH2/100)</f>
        <v>0</v>
      </c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customHeight="1" x14ac:dyDescent="0.2">
      <c r="A43" s="136">
        <v>3</v>
      </c>
      <c r="B43" s="157" t="s">
        <v>57</v>
      </c>
      <c r="C43" s="147" t="s">
        <v>58</v>
      </c>
      <c r="D43" s="147"/>
      <c r="E43" s="147"/>
      <c r="F43" s="158">
        <f>'01 01.02 Pol'!AE11</f>
        <v>0</v>
      </c>
      <c r="G43" s="150">
        <f>'01 01.02 Pol'!AF11</f>
        <v>0</v>
      </c>
      <c r="H43" s="150">
        <f>(F43*SazbaDPH1/100)+(G43*SazbaDPH2/100)</f>
        <v>0</v>
      </c>
      <c r="I43" s="150">
        <f>F43+G43+H43</f>
        <v>0</v>
      </c>
      <c r="J43" s="151" t="str">
        <f>IF(_xlfn.SINGLE(CenaCelkemVypocet)=0,"",I43/_xlfn.SINGLE(CenaCelkemVypocet)*100)</f>
        <v/>
      </c>
    </row>
    <row r="44" spans="1:10" ht="25.5" customHeight="1" x14ac:dyDescent="0.2">
      <c r="A44" s="136">
        <v>3</v>
      </c>
      <c r="B44" s="157" t="s">
        <v>59</v>
      </c>
      <c r="C44" s="147" t="s">
        <v>60</v>
      </c>
      <c r="D44" s="147"/>
      <c r="E44" s="147"/>
      <c r="F44" s="158">
        <f>'01 01.03 Pol'!AE160</f>
        <v>0</v>
      </c>
      <c r="G44" s="150">
        <f>'01 01.03 Pol'!AF160</f>
        <v>0</v>
      </c>
      <c r="H44" s="150">
        <f>(F44*SazbaDPH1/100)+(G44*SazbaDPH2/100)</f>
        <v>0</v>
      </c>
      <c r="I44" s="150">
        <f>F44+G44+H44</f>
        <v>0</v>
      </c>
      <c r="J44" s="151" t="str">
        <f>IF(_xlfn.SINGLE(CenaCelkemVypocet)=0,"",I44/_xlfn.SINGLE(CenaCelkemVypocet)*100)</f>
        <v/>
      </c>
    </row>
    <row r="45" spans="1:10" ht="25.5" customHeight="1" x14ac:dyDescent="0.2">
      <c r="A45" s="136">
        <v>3</v>
      </c>
      <c r="B45" s="157" t="s">
        <v>61</v>
      </c>
      <c r="C45" s="147" t="s">
        <v>62</v>
      </c>
      <c r="D45" s="147"/>
      <c r="E45" s="147"/>
      <c r="F45" s="158">
        <f>'01 01.04 Pol'!AE11</f>
        <v>0</v>
      </c>
      <c r="G45" s="150">
        <f>'01 01.04 Pol'!AF11</f>
        <v>0</v>
      </c>
      <c r="H45" s="150">
        <f>(F45*SazbaDPH1/100)+(G45*SazbaDPH2/100)</f>
        <v>0</v>
      </c>
      <c r="I45" s="150">
        <f>F45+G45+H45</f>
        <v>0</v>
      </c>
      <c r="J45" s="151" t="str">
        <f>IF(_xlfn.SINGLE(CenaCelkemVypocet)=0,"",I45/_xlfn.SINGLE(CenaCelkemVypocet)*100)</f>
        <v/>
      </c>
    </row>
    <row r="46" spans="1:10" ht="25.5" customHeight="1" x14ac:dyDescent="0.2">
      <c r="A46" s="136"/>
      <c r="B46" s="159" t="s">
        <v>63</v>
      </c>
      <c r="C46" s="160"/>
      <c r="D46" s="160"/>
      <c r="E46" s="161"/>
      <c r="F46" s="162">
        <f>SUMIF(A39:A45,"=1",F39:F45)</f>
        <v>0</v>
      </c>
      <c r="G46" s="163">
        <f>SUMIF(A39:A45,"=1",G39:G45)</f>
        <v>0</v>
      </c>
      <c r="H46" s="163">
        <f>SUMIF(A39:A45,"=1",H39:H45)</f>
        <v>0</v>
      </c>
      <c r="I46" s="163">
        <f>SUMIF(A39:A45,"=1",I39:I45)</f>
        <v>0</v>
      </c>
      <c r="J46" s="164">
        <f>SUMIF(A39:A45,"=1",J39:J45)</f>
        <v>0</v>
      </c>
    </row>
    <row r="48" spans="1:10" x14ac:dyDescent="0.2">
      <c r="A48" t="s">
        <v>65</v>
      </c>
      <c r="B48" t="s">
        <v>66</v>
      </c>
    </row>
    <row r="49" spans="1:10" x14ac:dyDescent="0.2">
      <c r="A49" t="s">
        <v>67</v>
      </c>
      <c r="B49" t="s">
        <v>68</v>
      </c>
    </row>
    <row r="50" spans="1:10" x14ac:dyDescent="0.2">
      <c r="A50" t="s">
        <v>69</v>
      </c>
      <c r="B50" t="s">
        <v>70</v>
      </c>
    </row>
    <row r="51" spans="1:10" x14ac:dyDescent="0.2">
      <c r="A51" t="s">
        <v>69</v>
      </c>
      <c r="B51" t="s">
        <v>71</v>
      </c>
    </row>
    <row r="52" spans="1:10" x14ac:dyDescent="0.2">
      <c r="A52" t="s">
        <v>69</v>
      </c>
      <c r="B52" t="s">
        <v>72</v>
      </c>
    </row>
    <row r="53" spans="1:10" x14ac:dyDescent="0.2">
      <c r="A53" t="s">
        <v>69</v>
      </c>
      <c r="B53" t="s">
        <v>73</v>
      </c>
    </row>
    <row r="56" spans="1:10" ht="15.75" x14ac:dyDescent="0.25">
      <c r="B56" s="175" t="s">
        <v>74</v>
      </c>
    </row>
    <row r="58" spans="1:10" ht="25.5" customHeight="1" x14ac:dyDescent="0.2">
      <c r="A58" s="177"/>
      <c r="B58" s="180" t="s">
        <v>17</v>
      </c>
      <c r="C58" s="180" t="s">
        <v>5</v>
      </c>
      <c r="D58" s="181"/>
      <c r="E58" s="181"/>
      <c r="F58" s="182" t="s">
        <v>75</v>
      </c>
      <c r="G58" s="182"/>
      <c r="H58" s="182"/>
      <c r="I58" s="182" t="s">
        <v>29</v>
      </c>
      <c r="J58" s="182" t="s">
        <v>0</v>
      </c>
    </row>
    <row r="59" spans="1:10" ht="36.75" customHeight="1" x14ac:dyDescent="0.2">
      <c r="A59" s="178"/>
      <c r="B59" s="183" t="s">
        <v>76</v>
      </c>
      <c r="C59" s="184" t="s">
        <v>77</v>
      </c>
      <c r="D59" s="185"/>
      <c r="E59" s="185"/>
      <c r="F59" s="192" t="s">
        <v>24</v>
      </c>
      <c r="G59" s="193"/>
      <c r="H59" s="193"/>
      <c r="I59" s="193">
        <f>'01 01.03 Pol'!G8</f>
        <v>0</v>
      </c>
      <c r="J59" s="189" t="str">
        <f>IF(I68=0,"",I59/I68*100)</f>
        <v/>
      </c>
    </row>
    <row r="60" spans="1:10" ht="36.75" customHeight="1" x14ac:dyDescent="0.2">
      <c r="A60" s="178"/>
      <c r="B60" s="183" t="s">
        <v>78</v>
      </c>
      <c r="C60" s="184" t="s">
        <v>79</v>
      </c>
      <c r="D60" s="185"/>
      <c r="E60" s="185"/>
      <c r="F60" s="192" t="s">
        <v>24</v>
      </c>
      <c r="G60" s="193"/>
      <c r="H60" s="193"/>
      <c r="I60" s="193">
        <f>'01 01.01 Pol'!G8</f>
        <v>0</v>
      </c>
      <c r="J60" s="189" t="str">
        <f>IF(I68=0,"",I60/I68*100)</f>
        <v/>
      </c>
    </row>
    <row r="61" spans="1:10" ht="36.75" customHeight="1" x14ac:dyDescent="0.2">
      <c r="A61" s="178"/>
      <c r="B61" s="183" t="s">
        <v>80</v>
      </c>
      <c r="C61" s="184" t="s">
        <v>81</v>
      </c>
      <c r="D61" s="185"/>
      <c r="E61" s="185"/>
      <c r="F61" s="192" t="s">
        <v>24</v>
      </c>
      <c r="G61" s="193"/>
      <c r="H61" s="193"/>
      <c r="I61" s="193">
        <f>'01 01.02 Pol'!G8+'01 01.03 Pol'!G86+'01 01.04 Pol'!G8</f>
        <v>0</v>
      </c>
      <c r="J61" s="189" t="str">
        <f>IF(I68=0,"",I61/I68*100)</f>
        <v/>
      </c>
    </row>
    <row r="62" spans="1:10" ht="36.75" customHeight="1" x14ac:dyDescent="0.2">
      <c r="A62" s="178"/>
      <c r="B62" s="183" t="s">
        <v>82</v>
      </c>
      <c r="C62" s="184" t="s">
        <v>83</v>
      </c>
      <c r="D62" s="185"/>
      <c r="E62" s="185"/>
      <c r="F62" s="192" t="s">
        <v>24</v>
      </c>
      <c r="G62" s="193"/>
      <c r="H62" s="193"/>
      <c r="I62" s="193">
        <f>'01 01.03 Pol'!G99</f>
        <v>0</v>
      </c>
      <c r="J62" s="189" t="str">
        <f>IF(I68=0,"",I62/I68*100)</f>
        <v/>
      </c>
    </row>
    <row r="63" spans="1:10" ht="36.75" customHeight="1" x14ac:dyDescent="0.2">
      <c r="A63" s="178"/>
      <c r="B63" s="183" t="s">
        <v>84</v>
      </c>
      <c r="C63" s="184" t="s">
        <v>85</v>
      </c>
      <c r="D63" s="185"/>
      <c r="E63" s="185"/>
      <c r="F63" s="192" t="s">
        <v>24</v>
      </c>
      <c r="G63" s="193"/>
      <c r="H63" s="193"/>
      <c r="I63" s="193">
        <f>'01 01.03 Pol'!G106</f>
        <v>0</v>
      </c>
      <c r="J63" s="189" t="str">
        <f>IF(I68=0,"",I63/I68*100)</f>
        <v/>
      </c>
    </row>
    <row r="64" spans="1:10" ht="36.75" customHeight="1" x14ac:dyDescent="0.2">
      <c r="A64" s="178"/>
      <c r="B64" s="183" t="s">
        <v>86</v>
      </c>
      <c r="C64" s="184" t="s">
        <v>87</v>
      </c>
      <c r="D64" s="185"/>
      <c r="E64" s="185"/>
      <c r="F64" s="192" t="s">
        <v>24</v>
      </c>
      <c r="G64" s="193"/>
      <c r="H64" s="193"/>
      <c r="I64" s="193">
        <f>'01 01.03 Pol'!G113</f>
        <v>0</v>
      </c>
      <c r="J64" s="189" t="str">
        <f>IF(I68=0,"",I64/I68*100)</f>
        <v/>
      </c>
    </row>
    <row r="65" spans="1:10" ht="36.75" customHeight="1" x14ac:dyDescent="0.2">
      <c r="A65" s="178"/>
      <c r="B65" s="183" t="s">
        <v>88</v>
      </c>
      <c r="C65" s="184" t="s">
        <v>89</v>
      </c>
      <c r="D65" s="185"/>
      <c r="E65" s="185"/>
      <c r="F65" s="192" t="s">
        <v>90</v>
      </c>
      <c r="G65" s="193"/>
      <c r="H65" s="193"/>
      <c r="I65" s="193">
        <f>'01 01.03 Pol'!G116</f>
        <v>0</v>
      </c>
      <c r="J65" s="189" t="str">
        <f>IF(I68=0,"",I65/I68*100)</f>
        <v/>
      </c>
    </row>
    <row r="66" spans="1:10" ht="36.75" customHeight="1" x14ac:dyDescent="0.2">
      <c r="A66" s="178"/>
      <c r="B66" s="183" t="s">
        <v>91</v>
      </c>
      <c r="C66" s="184" t="s">
        <v>27</v>
      </c>
      <c r="D66" s="185"/>
      <c r="E66" s="185"/>
      <c r="F66" s="192" t="s">
        <v>91</v>
      </c>
      <c r="G66" s="193"/>
      <c r="H66" s="193"/>
      <c r="I66" s="193">
        <f>'01 01.03 Pol'!G130</f>
        <v>0</v>
      </c>
      <c r="J66" s="189" t="str">
        <f>IF(I68=0,"",I66/I68*100)</f>
        <v/>
      </c>
    </row>
    <row r="67" spans="1:10" ht="36.75" customHeight="1" x14ac:dyDescent="0.2">
      <c r="A67" s="178"/>
      <c r="B67" s="183" t="s">
        <v>92</v>
      </c>
      <c r="C67" s="184" t="s">
        <v>28</v>
      </c>
      <c r="D67" s="185"/>
      <c r="E67" s="185"/>
      <c r="F67" s="192" t="s">
        <v>92</v>
      </c>
      <c r="G67" s="193"/>
      <c r="H67" s="193"/>
      <c r="I67" s="193">
        <f>'01 01.03 Pol'!G144</f>
        <v>0</v>
      </c>
      <c r="J67" s="189" t="str">
        <f>IF(I68=0,"",I67/I68*100)</f>
        <v/>
      </c>
    </row>
    <row r="68" spans="1:10" ht="25.5" customHeight="1" x14ac:dyDescent="0.2">
      <c r="A68" s="179"/>
      <c r="B68" s="186" t="s">
        <v>1</v>
      </c>
      <c r="C68" s="187"/>
      <c r="D68" s="188"/>
      <c r="E68" s="188"/>
      <c r="F68" s="194"/>
      <c r="G68" s="195"/>
      <c r="H68" s="195"/>
      <c r="I68" s="195">
        <f>SUM(I59:I67)</f>
        <v>0</v>
      </c>
      <c r="J68" s="190">
        <f>SUM(J59:J67)</f>
        <v>0</v>
      </c>
    </row>
    <row r="69" spans="1:10" x14ac:dyDescent="0.2">
      <c r="F69" s="135"/>
      <c r="G69" s="135"/>
      <c r="H69" s="135"/>
      <c r="I69" s="135"/>
      <c r="J69" s="191"/>
    </row>
    <row r="70" spans="1:10" x14ac:dyDescent="0.2">
      <c r="F70" s="135"/>
      <c r="G70" s="135"/>
      <c r="H70" s="135"/>
      <c r="I70" s="135"/>
      <c r="J70" s="191"/>
    </row>
    <row r="71" spans="1:10" x14ac:dyDescent="0.2">
      <c r="F71" s="135"/>
      <c r="G71" s="135"/>
      <c r="H71" s="135"/>
      <c r="I71" s="135"/>
      <c r="J71" s="191"/>
    </row>
  </sheetData>
  <sheetProtection algorithmName="SHA-512" hashValue="7kscHJGvOr1YH9CgYRYRHZRkCThh1oYkmAA+BZ0f7NYJChPdbBm3vM9v9YkmA0YXLrossAIU+w/vte6aMaB+tA==" saltValue="W2EX+sy3XStErR78O6vSo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6:E66"/>
    <mergeCell ref="C67:E67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iSeEUG1O5GZTGVB0+rNJHHkqcGsW8Q4nxtM1xXma1LsO7rKJeeKq2B22ecSQUDBjgS45KfsEiEVWjKQ6gFM3uA==" saltValue="f4fz9Vdk04rAoYlFkkhjO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0D5F2-5A0B-4319-B2CE-7FA45DA1C93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93</v>
      </c>
      <c r="B1" s="197"/>
      <c r="C1" s="197"/>
      <c r="D1" s="197"/>
      <c r="E1" s="197"/>
      <c r="F1" s="197"/>
      <c r="G1" s="197"/>
      <c r="AG1" t="s">
        <v>94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95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95</v>
      </c>
      <c r="AG3" t="s">
        <v>96</v>
      </c>
    </row>
    <row r="4" spans="1:60" ht="24.95" customHeight="1" x14ac:dyDescent="0.2">
      <c r="A4" s="202" t="s">
        <v>9</v>
      </c>
      <c r="B4" s="203" t="s">
        <v>55</v>
      </c>
      <c r="C4" s="204" t="s">
        <v>56</v>
      </c>
      <c r="D4" s="205"/>
      <c r="E4" s="205"/>
      <c r="F4" s="205"/>
      <c r="G4" s="206"/>
      <c r="AG4" t="s">
        <v>97</v>
      </c>
    </row>
    <row r="5" spans="1:60" x14ac:dyDescent="0.2">
      <c r="D5" s="10"/>
    </row>
    <row r="6" spans="1:60" ht="38.25" x14ac:dyDescent="0.2">
      <c r="A6" s="208" t="s">
        <v>98</v>
      </c>
      <c r="B6" s="210" t="s">
        <v>99</v>
      </c>
      <c r="C6" s="210" t="s">
        <v>100</v>
      </c>
      <c r="D6" s="209" t="s">
        <v>101</v>
      </c>
      <c r="E6" s="208" t="s">
        <v>102</v>
      </c>
      <c r="F6" s="207" t="s">
        <v>103</v>
      </c>
      <c r="G6" s="208" t="s">
        <v>29</v>
      </c>
      <c r="H6" s="211" t="s">
        <v>30</v>
      </c>
      <c r="I6" s="211" t="s">
        <v>104</v>
      </c>
      <c r="J6" s="211" t="s">
        <v>31</v>
      </c>
      <c r="K6" s="211" t="s">
        <v>105</v>
      </c>
      <c r="L6" s="211" t="s">
        <v>106</v>
      </c>
      <c r="M6" s="211" t="s">
        <v>107</v>
      </c>
      <c r="N6" s="211" t="s">
        <v>108</v>
      </c>
      <c r="O6" s="211" t="s">
        <v>109</v>
      </c>
      <c r="P6" s="211" t="s">
        <v>110</v>
      </c>
      <c r="Q6" s="211" t="s">
        <v>111</v>
      </c>
      <c r="R6" s="211" t="s">
        <v>112</v>
      </c>
      <c r="S6" s="211" t="s">
        <v>113</v>
      </c>
      <c r="T6" s="211" t="s">
        <v>114</v>
      </c>
      <c r="U6" s="211" t="s">
        <v>115</v>
      </c>
      <c r="V6" s="211" t="s">
        <v>116</v>
      </c>
      <c r="W6" s="211" t="s">
        <v>117</v>
      </c>
      <c r="X6" s="211" t="s">
        <v>118</v>
      </c>
      <c r="Y6" s="211" t="s">
        <v>119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120</v>
      </c>
      <c r="B8" s="225" t="s">
        <v>78</v>
      </c>
      <c r="C8" s="240" t="s">
        <v>79</v>
      </c>
      <c r="D8" s="226"/>
      <c r="E8" s="227"/>
      <c r="F8" s="228"/>
      <c r="G8" s="228">
        <f>SUMIF(AG9:AG15,"&lt;&gt;NOR",G9:G15)</f>
        <v>0</v>
      </c>
      <c r="H8" s="228"/>
      <c r="I8" s="228">
        <f>SUM(I9:I15)</f>
        <v>0</v>
      </c>
      <c r="J8" s="228"/>
      <c r="K8" s="228">
        <f>SUM(K9:K15)</f>
        <v>0</v>
      </c>
      <c r="L8" s="228"/>
      <c r="M8" s="228">
        <f>SUM(M9:M15)</f>
        <v>0</v>
      </c>
      <c r="N8" s="227"/>
      <c r="O8" s="227">
        <f>SUM(O9:O15)</f>
        <v>0</v>
      </c>
      <c r="P8" s="227"/>
      <c r="Q8" s="227">
        <f>SUM(Q9:Q15)</f>
        <v>0</v>
      </c>
      <c r="R8" s="228"/>
      <c r="S8" s="228"/>
      <c r="T8" s="229"/>
      <c r="U8" s="223"/>
      <c r="V8" s="223">
        <f>SUM(V9:V15)</f>
        <v>0</v>
      </c>
      <c r="W8" s="223"/>
      <c r="X8" s="223"/>
      <c r="Y8" s="223"/>
      <c r="AG8" t="s">
        <v>121</v>
      </c>
    </row>
    <row r="9" spans="1:60" outlineLevel="1" x14ac:dyDescent="0.2">
      <c r="A9" s="231">
        <v>1</v>
      </c>
      <c r="B9" s="232" t="s">
        <v>122</v>
      </c>
      <c r="C9" s="241" t="s">
        <v>123</v>
      </c>
      <c r="D9" s="233" t="s">
        <v>124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125</v>
      </c>
      <c r="T9" s="237" t="s">
        <v>126</v>
      </c>
      <c r="U9" s="222">
        <v>0</v>
      </c>
      <c r="V9" s="222">
        <f>ROUND(E9*U9,2)</f>
        <v>0</v>
      </c>
      <c r="W9" s="222"/>
      <c r="X9" s="222" t="s">
        <v>127</v>
      </c>
      <c r="Y9" s="222" t="s">
        <v>128</v>
      </c>
      <c r="Z9" s="212"/>
      <c r="AA9" s="212"/>
      <c r="AB9" s="212"/>
      <c r="AC9" s="212"/>
      <c r="AD9" s="212"/>
      <c r="AE9" s="212"/>
      <c r="AF9" s="212"/>
      <c r="AG9" s="212" t="s">
        <v>129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2" t="s">
        <v>130</v>
      </c>
      <c r="D10" s="238"/>
      <c r="E10" s="238"/>
      <c r="F10" s="238"/>
      <c r="G10" s="238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131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3" x14ac:dyDescent="0.2">
      <c r="A11" s="219"/>
      <c r="B11" s="220"/>
      <c r="C11" s="243" t="s">
        <v>132</v>
      </c>
      <c r="D11" s="239"/>
      <c r="E11" s="239"/>
      <c r="F11" s="239"/>
      <c r="G11" s="239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131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43" t="s">
        <v>133</v>
      </c>
      <c r="D12" s="239"/>
      <c r="E12" s="239"/>
      <c r="F12" s="239"/>
      <c r="G12" s="239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131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19"/>
      <c r="B13" s="220"/>
      <c r="C13" s="243" t="s">
        <v>134</v>
      </c>
      <c r="D13" s="239"/>
      <c r="E13" s="239"/>
      <c r="F13" s="239"/>
      <c r="G13" s="239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131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">
      <c r="A14" s="219"/>
      <c r="B14" s="220"/>
      <c r="C14" s="243" t="s">
        <v>135</v>
      </c>
      <c r="D14" s="239"/>
      <c r="E14" s="239"/>
      <c r="F14" s="239"/>
      <c r="G14" s="239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131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3" x14ac:dyDescent="0.2">
      <c r="A15" s="219"/>
      <c r="B15" s="220"/>
      <c r="C15" s="243" t="s">
        <v>136</v>
      </c>
      <c r="D15" s="239"/>
      <c r="E15" s="239"/>
      <c r="F15" s="239"/>
      <c r="G15" s="239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131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">
      <c r="A16" s="3"/>
      <c r="B16" s="4"/>
      <c r="C16" s="244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E16">
        <v>12</v>
      </c>
      <c r="AF16">
        <v>21</v>
      </c>
      <c r="AG16" t="s">
        <v>106</v>
      </c>
    </row>
    <row r="17" spans="1:33" x14ac:dyDescent="0.2">
      <c r="A17" s="215"/>
      <c r="B17" s="216" t="s">
        <v>29</v>
      </c>
      <c r="C17" s="245"/>
      <c r="D17" s="217"/>
      <c r="E17" s="218"/>
      <c r="F17" s="218"/>
      <c r="G17" s="230">
        <f>G8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E17">
        <f>SUMIF(L7:L15,AE16,G7:G15)</f>
        <v>0</v>
      </c>
      <c r="AF17">
        <f>SUMIF(L7:L15,AF16,G7:G15)</f>
        <v>0</v>
      </c>
      <c r="AG17" t="s">
        <v>137</v>
      </c>
    </row>
    <row r="18" spans="1:33" x14ac:dyDescent="0.2">
      <c r="C18" s="246"/>
      <c r="D18" s="10"/>
      <c r="AG18" t="s">
        <v>138</v>
      </c>
    </row>
    <row r="19" spans="1:33" x14ac:dyDescent="0.2">
      <c r="D19" s="10"/>
    </row>
    <row r="20" spans="1:33" x14ac:dyDescent="0.2">
      <c r="D20" s="10"/>
    </row>
    <row r="21" spans="1:33" x14ac:dyDescent="0.2">
      <c r="D21" s="10"/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LOC4LpEKoAxqB5xJiYH7MGchRiLCLgy0t5JlXa9EkN9pGM/j/sB8GsPitVD7MbBGJVpKJAnM6K8/sMF0fzwSw==" saltValue="ZQQ17y54UjmBzE7liugQyQ==" spinCount="100000" sheet="1" formatRows="0"/>
  <mergeCells count="10">
    <mergeCell ref="C12:G12"/>
    <mergeCell ref="C13:G13"/>
    <mergeCell ref="C14:G14"/>
    <mergeCell ref="C15:G15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51670-7563-4192-A076-F9C6AB643BD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93</v>
      </c>
      <c r="B1" s="197"/>
      <c r="C1" s="197"/>
      <c r="D1" s="197"/>
      <c r="E1" s="197"/>
      <c r="F1" s="197"/>
      <c r="G1" s="197"/>
      <c r="AG1" t="s">
        <v>94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95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95</v>
      </c>
      <c r="AG3" t="s">
        <v>96</v>
      </c>
    </row>
    <row r="4" spans="1:60" ht="24.95" customHeight="1" x14ac:dyDescent="0.2">
      <c r="A4" s="202" t="s">
        <v>9</v>
      </c>
      <c r="B4" s="203" t="s">
        <v>57</v>
      </c>
      <c r="C4" s="204" t="s">
        <v>58</v>
      </c>
      <c r="D4" s="205"/>
      <c r="E4" s="205"/>
      <c r="F4" s="205"/>
      <c r="G4" s="206"/>
      <c r="AG4" t="s">
        <v>97</v>
      </c>
    </row>
    <row r="5" spans="1:60" x14ac:dyDescent="0.2">
      <c r="D5" s="10"/>
    </row>
    <row r="6" spans="1:60" ht="38.25" x14ac:dyDescent="0.2">
      <c r="A6" s="208" t="s">
        <v>98</v>
      </c>
      <c r="B6" s="210" t="s">
        <v>99</v>
      </c>
      <c r="C6" s="210" t="s">
        <v>100</v>
      </c>
      <c r="D6" s="209" t="s">
        <v>101</v>
      </c>
      <c r="E6" s="208" t="s">
        <v>102</v>
      </c>
      <c r="F6" s="207" t="s">
        <v>103</v>
      </c>
      <c r="G6" s="208" t="s">
        <v>29</v>
      </c>
      <c r="H6" s="211" t="s">
        <v>30</v>
      </c>
      <c r="I6" s="211" t="s">
        <v>104</v>
      </c>
      <c r="J6" s="211" t="s">
        <v>31</v>
      </c>
      <c r="K6" s="211" t="s">
        <v>105</v>
      </c>
      <c r="L6" s="211" t="s">
        <v>106</v>
      </c>
      <c r="M6" s="211" t="s">
        <v>107</v>
      </c>
      <c r="N6" s="211" t="s">
        <v>108</v>
      </c>
      <c r="O6" s="211" t="s">
        <v>109</v>
      </c>
      <c r="P6" s="211" t="s">
        <v>110</v>
      </c>
      <c r="Q6" s="211" t="s">
        <v>111</v>
      </c>
      <c r="R6" s="211" t="s">
        <v>112</v>
      </c>
      <c r="S6" s="211" t="s">
        <v>113</v>
      </c>
      <c r="T6" s="211" t="s">
        <v>114</v>
      </c>
      <c r="U6" s="211" t="s">
        <v>115</v>
      </c>
      <c r="V6" s="211" t="s">
        <v>116</v>
      </c>
      <c r="W6" s="211" t="s">
        <v>117</v>
      </c>
      <c r="X6" s="211" t="s">
        <v>118</v>
      </c>
      <c r="Y6" s="211" t="s">
        <v>119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120</v>
      </c>
      <c r="B8" s="225" t="s">
        <v>80</v>
      </c>
      <c r="C8" s="240" t="s">
        <v>81</v>
      </c>
      <c r="D8" s="226"/>
      <c r="E8" s="227"/>
      <c r="F8" s="228"/>
      <c r="G8" s="228">
        <f>SUMIF(AG9:AG9,"&lt;&gt;NOR",G9:G9)</f>
        <v>0</v>
      </c>
      <c r="H8" s="228"/>
      <c r="I8" s="228">
        <f>SUM(I9:I9)</f>
        <v>0</v>
      </c>
      <c r="J8" s="228"/>
      <c r="K8" s="228">
        <f>SUM(K9:K9)</f>
        <v>0</v>
      </c>
      <c r="L8" s="228"/>
      <c r="M8" s="228">
        <f>SUM(M9:M9)</f>
        <v>0</v>
      </c>
      <c r="N8" s="227"/>
      <c r="O8" s="227">
        <f>SUM(O9:O9)</f>
        <v>0</v>
      </c>
      <c r="P8" s="227"/>
      <c r="Q8" s="227">
        <f>SUM(Q9:Q9)</f>
        <v>0</v>
      </c>
      <c r="R8" s="228"/>
      <c r="S8" s="228"/>
      <c r="T8" s="229"/>
      <c r="U8" s="223"/>
      <c r="V8" s="223">
        <f>SUM(V9:V9)</f>
        <v>0</v>
      </c>
      <c r="W8" s="223"/>
      <c r="X8" s="223"/>
      <c r="Y8" s="223"/>
      <c r="AG8" t="s">
        <v>121</v>
      </c>
    </row>
    <row r="9" spans="1:60" outlineLevel="1" x14ac:dyDescent="0.2">
      <c r="A9" s="231">
        <v>1</v>
      </c>
      <c r="B9" s="232" t="s">
        <v>139</v>
      </c>
      <c r="C9" s="241" t="s">
        <v>140</v>
      </c>
      <c r="D9" s="233" t="s">
        <v>124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125</v>
      </c>
      <c r="T9" s="237" t="s">
        <v>126</v>
      </c>
      <c r="U9" s="222">
        <v>0</v>
      </c>
      <c r="V9" s="222">
        <f>ROUND(E9*U9,2)</f>
        <v>0</v>
      </c>
      <c r="W9" s="222"/>
      <c r="X9" s="222" t="s">
        <v>127</v>
      </c>
      <c r="Y9" s="222" t="s">
        <v>128</v>
      </c>
      <c r="Z9" s="212"/>
      <c r="AA9" s="212"/>
      <c r="AB9" s="212"/>
      <c r="AC9" s="212"/>
      <c r="AD9" s="212"/>
      <c r="AE9" s="212"/>
      <c r="AF9" s="212"/>
      <c r="AG9" s="212" t="s">
        <v>129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">
      <c r="A10" s="3"/>
      <c r="B10" s="4"/>
      <c r="C10" s="244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12</v>
      </c>
      <c r="AF10">
        <v>21</v>
      </c>
      <c r="AG10" t="s">
        <v>106</v>
      </c>
    </row>
    <row r="11" spans="1:60" x14ac:dyDescent="0.2">
      <c r="A11" s="215"/>
      <c r="B11" s="216" t="s">
        <v>29</v>
      </c>
      <c r="C11" s="245"/>
      <c r="D11" s="217"/>
      <c r="E11" s="218"/>
      <c r="F11" s="218"/>
      <c r="G11" s="230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137</v>
      </c>
    </row>
    <row r="12" spans="1:60" x14ac:dyDescent="0.2">
      <c r="C12" s="246"/>
      <c r="D12" s="10"/>
      <c r="AG12" t="s">
        <v>138</v>
      </c>
    </row>
    <row r="13" spans="1:60" x14ac:dyDescent="0.2">
      <c r="D13" s="10"/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BDg1346ZJGZhzB257NjYtO0j7WyFd1XlGhRcYUs6jiWh6u7NdITio/KN7q+sBTIIfhJSKJPuGqf76T/s5QQVQ==" saltValue="KfON2tqGWszJ+PMKpWjqfQ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4C825-566B-452A-B220-224A9475D25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93</v>
      </c>
      <c r="B1" s="197"/>
      <c r="C1" s="197"/>
      <c r="D1" s="197"/>
      <c r="E1" s="197"/>
      <c r="F1" s="197"/>
      <c r="G1" s="197"/>
      <c r="AG1" t="s">
        <v>94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95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95</v>
      </c>
      <c r="AG3" t="s">
        <v>96</v>
      </c>
    </row>
    <row r="4" spans="1:60" ht="24.95" customHeight="1" x14ac:dyDescent="0.2">
      <c r="A4" s="202" t="s">
        <v>9</v>
      </c>
      <c r="B4" s="203" t="s">
        <v>59</v>
      </c>
      <c r="C4" s="204" t="s">
        <v>60</v>
      </c>
      <c r="D4" s="205"/>
      <c r="E4" s="205"/>
      <c r="F4" s="205"/>
      <c r="G4" s="206"/>
      <c r="AG4" t="s">
        <v>97</v>
      </c>
    </row>
    <row r="5" spans="1:60" x14ac:dyDescent="0.2">
      <c r="D5" s="10"/>
    </row>
    <row r="6" spans="1:60" ht="38.25" x14ac:dyDescent="0.2">
      <c r="A6" s="208" t="s">
        <v>98</v>
      </c>
      <c r="B6" s="210" t="s">
        <v>99</v>
      </c>
      <c r="C6" s="210" t="s">
        <v>100</v>
      </c>
      <c r="D6" s="209" t="s">
        <v>101</v>
      </c>
      <c r="E6" s="208" t="s">
        <v>102</v>
      </c>
      <c r="F6" s="207" t="s">
        <v>103</v>
      </c>
      <c r="G6" s="208" t="s">
        <v>29</v>
      </c>
      <c r="H6" s="211" t="s">
        <v>30</v>
      </c>
      <c r="I6" s="211" t="s">
        <v>104</v>
      </c>
      <c r="J6" s="211" t="s">
        <v>31</v>
      </c>
      <c r="K6" s="211" t="s">
        <v>105</v>
      </c>
      <c r="L6" s="211" t="s">
        <v>106</v>
      </c>
      <c r="M6" s="211" t="s">
        <v>107</v>
      </c>
      <c r="N6" s="211" t="s">
        <v>108</v>
      </c>
      <c r="O6" s="211" t="s">
        <v>109</v>
      </c>
      <c r="P6" s="211" t="s">
        <v>110</v>
      </c>
      <c r="Q6" s="211" t="s">
        <v>111</v>
      </c>
      <c r="R6" s="211" t="s">
        <v>112</v>
      </c>
      <c r="S6" s="211" t="s">
        <v>113</v>
      </c>
      <c r="T6" s="211" t="s">
        <v>114</v>
      </c>
      <c r="U6" s="211" t="s">
        <v>115</v>
      </c>
      <c r="V6" s="211" t="s">
        <v>116</v>
      </c>
      <c r="W6" s="211" t="s">
        <v>117</v>
      </c>
      <c r="X6" s="211" t="s">
        <v>118</v>
      </c>
      <c r="Y6" s="211" t="s">
        <v>119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120</v>
      </c>
      <c r="B8" s="225" t="s">
        <v>76</v>
      </c>
      <c r="C8" s="240" t="s">
        <v>77</v>
      </c>
      <c r="D8" s="226"/>
      <c r="E8" s="227"/>
      <c r="F8" s="228"/>
      <c r="G8" s="228">
        <f>SUMIF(AG9:AG85,"&lt;&gt;NOR",G9:G85)</f>
        <v>0</v>
      </c>
      <c r="H8" s="228"/>
      <c r="I8" s="228">
        <f>SUM(I9:I85)</f>
        <v>0</v>
      </c>
      <c r="J8" s="228"/>
      <c r="K8" s="228">
        <f>SUM(K9:K85)</f>
        <v>0</v>
      </c>
      <c r="L8" s="228"/>
      <c r="M8" s="228">
        <f>SUM(M9:M85)</f>
        <v>0</v>
      </c>
      <c r="N8" s="227"/>
      <c r="O8" s="227">
        <f>SUM(O9:O85)</f>
        <v>0</v>
      </c>
      <c r="P8" s="227"/>
      <c r="Q8" s="227">
        <f>SUM(Q9:Q85)</f>
        <v>83.37</v>
      </c>
      <c r="R8" s="228"/>
      <c r="S8" s="228"/>
      <c r="T8" s="229"/>
      <c r="U8" s="223"/>
      <c r="V8" s="223">
        <f>SUM(V9:V85)</f>
        <v>132.13</v>
      </c>
      <c r="W8" s="223"/>
      <c r="X8" s="223"/>
      <c r="Y8" s="223"/>
      <c r="AG8" t="s">
        <v>121</v>
      </c>
    </row>
    <row r="9" spans="1:60" ht="22.5" outlineLevel="1" x14ac:dyDescent="0.2">
      <c r="A9" s="231">
        <v>1</v>
      </c>
      <c r="B9" s="232" t="s">
        <v>141</v>
      </c>
      <c r="C9" s="241" t="s">
        <v>142</v>
      </c>
      <c r="D9" s="233" t="s">
        <v>143</v>
      </c>
      <c r="E9" s="234">
        <v>109.5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0.13800000000000001</v>
      </c>
      <c r="Q9" s="234">
        <f>ROUND(E9*P9,2)</f>
        <v>15.11</v>
      </c>
      <c r="R9" s="236" t="s">
        <v>144</v>
      </c>
      <c r="S9" s="236" t="s">
        <v>145</v>
      </c>
      <c r="T9" s="237" t="s">
        <v>145</v>
      </c>
      <c r="U9" s="222">
        <v>0.16</v>
      </c>
      <c r="V9" s="222">
        <f>ROUND(E9*U9,2)</f>
        <v>17.52</v>
      </c>
      <c r="W9" s="222"/>
      <c r="X9" s="222" t="s">
        <v>127</v>
      </c>
      <c r="Y9" s="222" t="s">
        <v>128</v>
      </c>
      <c r="Z9" s="212"/>
      <c r="AA9" s="212"/>
      <c r="AB9" s="212"/>
      <c r="AC9" s="212"/>
      <c r="AD9" s="212"/>
      <c r="AE9" s="212"/>
      <c r="AF9" s="212"/>
      <c r="AG9" s="212" t="s">
        <v>129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8" t="s">
        <v>146</v>
      </c>
      <c r="D10" s="249"/>
      <c r="E10" s="249"/>
      <c r="F10" s="249"/>
      <c r="G10" s="249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147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59" t="s">
        <v>148</v>
      </c>
      <c r="D11" s="247"/>
      <c r="E11" s="248">
        <v>21.75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149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59" t="s">
        <v>150</v>
      </c>
      <c r="D12" s="247"/>
      <c r="E12" s="248">
        <v>25.5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149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19"/>
      <c r="B13" s="220"/>
      <c r="C13" s="259" t="s">
        <v>151</v>
      </c>
      <c r="D13" s="247"/>
      <c r="E13" s="248">
        <v>29.25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149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">
      <c r="A14" s="219"/>
      <c r="B14" s="220"/>
      <c r="C14" s="259" t="s">
        <v>152</v>
      </c>
      <c r="D14" s="247"/>
      <c r="E14" s="248">
        <v>33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149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31">
        <v>2</v>
      </c>
      <c r="B15" s="232" t="s">
        <v>153</v>
      </c>
      <c r="C15" s="241" t="s">
        <v>154</v>
      </c>
      <c r="D15" s="233" t="s">
        <v>143</v>
      </c>
      <c r="E15" s="234">
        <v>109.5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0</v>
      </c>
      <c r="O15" s="234">
        <f>ROUND(E15*N15,2)</f>
        <v>0</v>
      </c>
      <c r="P15" s="234">
        <v>0.33</v>
      </c>
      <c r="Q15" s="234">
        <f>ROUND(E15*P15,2)</f>
        <v>36.14</v>
      </c>
      <c r="R15" s="236" t="s">
        <v>144</v>
      </c>
      <c r="S15" s="236" t="s">
        <v>145</v>
      </c>
      <c r="T15" s="237" t="s">
        <v>145</v>
      </c>
      <c r="U15" s="222">
        <v>4.0500000000000001E-2</v>
      </c>
      <c r="V15" s="222">
        <f>ROUND(E15*U15,2)</f>
        <v>4.43</v>
      </c>
      <c r="W15" s="222"/>
      <c r="X15" s="222" t="s">
        <v>127</v>
      </c>
      <c r="Y15" s="222" t="s">
        <v>128</v>
      </c>
      <c r="Z15" s="212"/>
      <c r="AA15" s="212"/>
      <c r="AB15" s="212"/>
      <c r="AC15" s="212"/>
      <c r="AD15" s="212"/>
      <c r="AE15" s="212"/>
      <c r="AF15" s="212"/>
      <c r="AG15" s="212" t="s">
        <v>129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59" t="s">
        <v>155</v>
      </c>
      <c r="D16" s="247"/>
      <c r="E16" s="248">
        <v>109.5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149</v>
      </c>
      <c r="AH16" s="212">
        <v>5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31">
        <v>3</v>
      </c>
      <c r="B17" s="232" t="s">
        <v>156</v>
      </c>
      <c r="C17" s="241" t="s">
        <v>157</v>
      </c>
      <c r="D17" s="233" t="s">
        <v>158</v>
      </c>
      <c r="E17" s="234">
        <v>146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4">
        <v>0</v>
      </c>
      <c r="O17" s="234">
        <f>ROUND(E17*N17,2)</f>
        <v>0</v>
      </c>
      <c r="P17" s="234">
        <v>0.22</v>
      </c>
      <c r="Q17" s="234">
        <f>ROUND(E17*P17,2)</f>
        <v>32.119999999999997</v>
      </c>
      <c r="R17" s="236" t="s">
        <v>144</v>
      </c>
      <c r="S17" s="236" t="s">
        <v>145</v>
      </c>
      <c r="T17" s="237" t="s">
        <v>145</v>
      </c>
      <c r="U17" s="222">
        <v>0.14299999999999999</v>
      </c>
      <c r="V17" s="222">
        <f>ROUND(E17*U17,2)</f>
        <v>20.88</v>
      </c>
      <c r="W17" s="222"/>
      <c r="X17" s="222" t="s">
        <v>127</v>
      </c>
      <c r="Y17" s="222" t="s">
        <v>128</v>
      </c>
      <c r="Z17" s="212"/>
      <c r="AA17" s="212"/>
      <c r="AB17" s="212"/>
      <c r="AC17" s="212"/>
      <c r="AD17" s="212"/>
      <c r="AE17" s="212"/>
      <c r="AF17" s="212"/>
      <c r="AG17" s="212" t="s">
        <v>129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58" t="s">
        <v>159</v>
      </c>
      <c r="D18" s="249"/>
      <c r="E18" s="249"/>
      <c r="F18" s="249"/>
      <c r="G18" s="249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147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50" t="str">
        <f>C18</f>
        <v>s vybouráním lože, s přemístěním hmot na skládku na vzdálenost do 3 m nebo naložením na dopravní prostředek</v>
      </c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19"/>
      <c r="B19" s="220"/>
      <c r="C19" s="259" t="s">
        <v>160</v>
      </c>
      <c r="D19" s="247"/>
      <c r="E19" s="248">
        <v>29</v>
      </c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149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3" x14ac:dyDescent="0.2">
      <c r="A20" s="219"/>
      <c r="B20" s="220"/>
      <c r="C20" s="259" t="s">
        <v>161</v>
      </c>
      <c r="D20" s="247"/>
      <c r="E20" s="248">
        <v>34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149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2">
      <c r="A21" s="219"/>
      <c r="B21" s="220"/>
      <c r="C21" s="259" t="s">
        <v>162</v>
      </c>
      <c r="D21" s="247"/>
      <c r="E21" s="248">
        <v>39</v>
      </c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149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3" x14ac:dyDescent="0.2">
      <c r="A22" s="219"/>
      <c r="B22" s="220"/>
      <c r="C22" s="259" t="s">
        <v>163</v>
      </c>
      <c r="D22" s="247"/>
      <c r="E22" s="248">
        <v>44</v>
      </c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149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31">
        <v>4</v>
      </c>
      <c r="B23" s="232" t="s">
        <v>164</v>
      </c>
      <c r="C23" s="241" t="s">
        <v>165</v>
      </c>
      <c r="D23" s="233" t="s">
        <v>166</v>
      </c>
      <c r="E23" s="234">
        <v>5.84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6" t="s">
        <v>167</v>
      </c>
      <c r="S23" s="236" t="s">
        <v>145</v>
      </c>
      <c r="T23" s="237" t="s">
        <v>145</v>
      </c>
      <c r="U23" s="222">
        <v>9.7000000000000003E-2</v>
      </c>
      <c r="V23" s="222">
        <f>ROUND(E23*U23,2)</f>
        <v>0.56999999999999995</v>
      </c>
      <c r="W23" s="222"/>
      <c r="X23" s="222" t="s">
        <v>127</v>
      </c>
      <c r="Y23" s="222" t="s">
        <v>128</v>
      </c>
      <c r="Z23" s="212"/>
      <c r="AA23" s="212"/>
      <c r="AB23" s="212"/>
      <c r="AC23" s="212"/>
      <c r="AD23" s="212"/>
      <c r="AE23" s="212"/>
      <c r="AF23" s="212"/>
      <c r="AG23" s="212" t="s">
        <v>129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58" t="s">
        <v>168</v>
      </c>
      <c r="D24" s="249"/>
      <c r="E24" s="249"/>
      <c r="F24" s="249"/>
      <c r="G24" s="249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147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50" t="str">
        <f>C24</f>
        <v>nebo lesní půdy, s vodorovným přemístěním na hromady v místě upotřebení nebo na dočasné či trvalé skládky se složením</v>
      </c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19"/>
      <c r="B25" s="220"/>
      <c r="C25" s="259" t="s">
        <v>169</v>
      </c>
      <c r="D25" s="247"/>
      <c r="E25" s="248">
        <v>1.1599999999999999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149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">
      <c r="A26" s="219"/>
      <c r="B26" s="220"/>
      <c r="C26" s="259" t="s">
        <v>170</v>
      </c>
      <c r="D26" s="247"/>
      <c r="E26" s="248">
        <v>1.36</v>
      </c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149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2">
      <c r="A27" s="219"/>
      <c r="B27" s="220"/>
      <c r="C27" s="259" t="s">
        <v>171</v>
      </c>
      <c r="D27" s="247"/>
      <c r="E27" s="248">
        <v>1.56</v>
      </c>
      <c r="F27" s="222"/>
      <c r="G27" s="22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149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">
      <c r="A28" s="219"/>
      <c r="B28" s="220"/>
      <c r="C28" s="259" t="s">
        <v>172</v>
      </c>
      <c r="D28" s="247"/>
      <c r="E28" s="248">
        <v>1.76</v>
      </c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149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31">
        <v>5</v>
      </c>
      <c r="B29" s="232" t="s">
        <v>173</v>
      </c>
      <c r="C29" s="241" t="s">
        <v>174</v>
      </c>
      <c r="D29" s="233" t="s">
        <v>166</v>
      </c>
      <c r="E29" s="234">
        <v>13.87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6" t="s">
        <v>167</v>
      </c>
      <c r="S29" s="236" t="s">
        <v>145</v>
      </c>
      <c r="T29" s="237" t="s">
        <v>145</v>
      </c>
      <c r="U29" s="222">
        <v>0.36799999999999999</v>
      </c>
      <c r="V29" s="222">
        <f>ROUND(E29*U29,2)</f>
        <v>5.0999999999999996</v>
      </c>
      <c r="W29" s="222"/>
      <c r="X29" s="222" t="s">
        <v>127</v>
      </c>
      <c r="Y29" s="222" t="s">
        <v>128</v>
      </c>
      <c r="Z29" s="212"/>
      <c r="AA29" s="212"/>
      <c r="AB29" s="212"/>
      <c r="AC29" s="212"/>
      <c r="AD29" s="212"/>
      <c r="AE29" s="212"/>
      <c r="AF29" s="212"/>
      <c r="AG29" s="212" t="s">
        <v>129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58" t="s">
        <v>175</v>
      </c>
      <c r="D30" s="249"/>
      <c r="E30" s="249"/>
      <c r="F30" s="249"/>
      <c r="G30" s="249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147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59" t="s">
        <v>176</v>
      </c>
      <c r="D31" s="247"/>
      <c r="E31" s="248">
        <v>2.7549999999999999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149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2">
      <c r="A32" s="219"/>
      <c r="B32" s="220"/>
      <c r="C32" s="259" t="s">
        <v>177</v>
      </c>
      <c r="D32" s="247"/>
      <c r="E32" s="248">
        <v>3.23</v>
      </c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149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19"/>
      <c r="B33" s="220"/>
      <c r="C33" s="259" t="s">
        <v>178</v>
      </c>
      <c r="D33" s="247"/>
      <c r="E33" s="248">
        <v>3.7050000000000001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149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19"/>
      <c r="B34" s="220"/>
      <c r="C34" s="259" t="s">
        <v>179</v>
      </c>
      <c r="D34" s="247"/>
      <c r="E34" s="248">
        <v>4.18</v>
      </c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149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31">
        <v>6</v>
      </c>
      <c r="B35" s="232" t="s">
        <v>180</v>
      </c>
      <c r="C35" s="241" t="s">
        <v>181</v>
      </c>
      <c r="D35" s="233" t="s">
        <v>166</v>
      </c>
      <c r="E35" s="234">
        <v>13.87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21</v>
      </c>
      <c r="M35" s="236">
        <f>G35*(1+L35/100)</f>
        <v>0</v>
      </c>
      <c r="N35" s="234">
        <v>0</v>
      </c>
      <c r="O35" s="234">
        <f>ROUND(E35*N35,2)</f>
        <v>0</v>
      </c>
      <c r="P35" s="234">
        <v>0</v>
      </c>
      <c r="Q35" s="234">
        <f>ROUND(E35*P35,2)</f>
        <v>0</v>
      </c>
      <c r="R35" s="236" t="s">
        <v>167</v>
      </c>
      <c r="S35" s="236" t="s">
        <v>145</v>
      </c>
      <c r="T35" s="237" t="s">
        <v>145</v>
      </c>
      <c r="U35" s="222">
        <v>5.8000000000000003E-2</v>
      </c>
      <c r="V35" s="222">
        <f>ROUND(E35*U35,2)</f>
        <v>0.8</v>
      </c>
      <c r="W35" s="222"/>
      <c r="X35" s="222" t="s">
        <v>127</v>
      </c>
      <c r="Y35" s="222" t="s">
        <v>128</v>
      </c>
      <c r="Z35" s="212"/>
      <c r="AA35" s="212"/>
      <c r="AB35" s="212"/>
      <c r="AC35" s="212"/>
      <c r="AD35" s="212"/>
      <c r="AE35" s="212"/>
      <c r="AF35" s="212"/>
      <c r="AG35" s="212" t="s">
        <v>129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58" t="s">
        <v>175</v>
      </c>
      <c r="D36" s="249"/>
      <c r="E36" s="249"/>
      <c r="F36" s="249"/>
      <c r="G36" s="249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147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19"/>
      <c r="B37" s="220"/>
      <c r="C37" s="259" t="s">
        <v>182</v>
      </c>
      <c r="D37" s="247"/>
      <c r="E37" s="248">
        <v>13.87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149</v>
      </c>
      <c r="AH37" s="212">
        <v>5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31">
        <v>7</v>
      </c>
      <c r="B38" s="232" t="s">
        <v>183</v>
      </c>
      <c r="C38" s="241" t="s">
        <v>184</v>
      </c>
      <c r="D38" s="233" t="s">
        <v>166</v>
      </c>
      <c r="E38" s="234">
        <v>13.87</v>
      </c>
      <c r="F38" s="235"/>
      <c r="G38" s="236">
        <f>ROUND(E38*F38,2)</f>
        <v>0</v>
      </c>
      <c r="H38" s="235"/>
      <c r="I38" s="236">
        <f>ROUND(E38*H38,2)</f>
        <v>0</v>
      </c>
      <c r="J38" s="235"/>
      <c r="K38" s="236">
        <f>ROUND(E38*J38,2)</f>
        <v>0</v>
      </c>
      <c r="L38" s="236">
        <v>21</v>
      </c>
      <c r="M38" s="236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6" t="s">
        <v>167</v>
      </c>
      <c r="S38" s="236" t="s">
        <v>145</v>
      </c>
      <c r="T38" s="237" t="s">
        <v>145</v>
      </c>
      <c r="U38" s="222">
        <v>0.34499999999999997</v>
      </c>
      <c r="V38" s="222">
        <f>ROUND(E38*U38,2)</f>
        <v>4.79</v>
      </c>
      <c r="W38" s="222"/>
      <c r="X38" s="222" t="s">
        <v>127</v>
      </c>
      <c r="Y38" s="222" t="s">
        <v>128</v>
      </c>
      <c r="Z38" s="212"/>
      <c r="AA38" s="212"/>
      <c r="AB38" s="212"/>
      <c r="AC38" s="212"/>
      <c r="AD38" s="212"/>
      <c r="AE38" s="212"/>
      <c r="AF38" s="212"/>
      <c r="AG38" s="212" t="s">
        <v>129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">
      <c r="A39" s="219"/>
      <c r="B39" s="220"/>
      <c r="C39" s="258" t="s">
        <v>185</v>
      </c>
      <c r="D39" s="249"/>
      <c r="E39" s="249"/>
      <c r="F39" s="249"/>
      <c r="G39" s="249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147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50" t="str">
        <f>C39</f>
        <v>bez naložení do dopravní nádoby, ale s vyprázdněním dopravní nádoby na hromadu nebo na dopravní prostředek,</v>
      </c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59" t="s">
        <v>182</v>
      </c>
      <c r="D40" s="247"/>
      <c r="E40" s="248">
        <v>13.87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149</v>
      </c>
      <c r="AH40" s="212">
        <v>5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31">
        <v>8</v>
      </c>
      <c r="B41" s="232" t="s">
        <v>186</v>
      </c>
      <c r="C41" s="241" t="s">
        <v>187</v>
      </c>
      <c r="D41" s="233" t="s">
        <v>166</v>
      </c>
      <c r="E41" s="234">
        <v>13.87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6" t="s">
        <v>167</v>
      </c>
      <c r="S41" s="236" t="s">
        <v>145</v>
      </c>
      <c r="T41" s="237" t="s">
        <v>145</v>
      </c>
      <c r="U41" s="222">
        <v>1.0999999999999999E-2</v>
      </c>
      <c r="V41" s="222">
        <f>ROUND(E41*U41,2)</f>
        <v>0.15</v>
      </c>
      <c r="W41" s="222"/>
      <c r="X41" s="222" t="s">
        <v>127</v>
      </c>
      <c r="Y41" s="222" t="s">
        <v>128</v>
      </c>
      <c r="Z41" s="212"/>
      <c r="AA41" s="212"/>
      <c r="AB41" s="212"/>
      <c r="AC41" s="212"/>
      <c r="AD41" s="212"/>
      <c r="AE41" s="212"/>
      <c r="AF41" s="212"/>
      <c r="AG41" s="212" t="s">
        <v>129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19"/>
      <c r="B42" s="220"/>
      <c r="C42" s="258" t="s">
        <v>188</v>
      </c>
      <c r="D42" s="249"/>
      <c r="E42" s="249"/>
      <c r="F42" s="249"/>
      <c r="G42" s="249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2"/>
      <c r="AA42" s="212"/>
      <c r="AB42" s="212"/>
      <c r="AC42" s="212"/>
      <c r="AD42" s="212"/>
      <c r="AE42" s="212"/>
      <c r="AF42" s="212"/>
      <c r="AG42" s="212" t="s">
        <v>147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59" t="s">
        <v>189</v>
      </c>
      <c r="D43" s="247"/>
      <c r="E43" s="248">
        <v>13.87</v>
      </c>
      <c r="F43" s="222"/>
      <c r="G43" s="22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149</v>
      </c>
      <c r="AH43" s="212">
        <v>5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31">
        <v>9</v>
      </c>
      <c r="B44" s="232" t="s">
        <v>190</v>
      </c>
      <c r="C44" s="241" t="s">
        <v>191</v>
      </c>
      <c r="D44" s="233" t="s">
        <v>166</v>
      </c>
      <c r="E44" s="234">
        <v>13.87</v>
      </c>
      <c r="F44" s="235"/>
      <c r="G44" s="236">
        <f>ROUND(E44*F44,2)</f>
        <v>0</v>
      </c>
      <c r="H44" s="235"/>
      <c r="I44" s="236">
        <f>ROUND(E44*H44,2)</f>
        <v>0</v>
      </c>
      <c r="J44" s="235"/>
      <c r="K44" s="236">
        <f>ROUND(E44*J44,2)</f>
        <v>0</v>
      </c>
      <c r="L44" s="236">
        <v>21</v>
      </c>
      <c r="M44" s="236">
        <f>G44*(1+L44/100)</f>
        <v>0</v>
      </c>
      <c r="N44" s="234">
        <v>0</v>
      </c>
      <c r="O44" s="234">
        <f>ROUND(E44*N44,2)</f>
        <v>0</v>
      </c>
      <c r="P44" s="234">
        <v>0</v>
      </c>
      <c r="Q44" s="234">
        <f>ROUND(E44*P44,2)</f>
        <v>0</v>
      </c>
      <c r="R44" s="236" t="s">
        <v>167</v>
      </c>
      <c r="S44" s="236" t="s">
        <v>145</v>
      </c>
      <c r="T44" s="237" t="s">
        <v>145</v>
      </c>
      <c r="U44" s="222">
        <v>0.66800000000000004</v>
      </c>
      <c r="V44" s="222">
        <f>ROUND(E44*U44,2)</f>
        <v>9.27</v>
      </c>
      <c r="W44" s="222"/>
      <c r="X44" s="222" t="s">
        <v>127</v>
      </c>
      <c r="Y44" s="222" t="s">
        <v>128</v>
      </c>
      <c r="Z44" s="212"/>
      <c r="AA44" s="212"/>
      <c r="AB44" s="212"/>
      <c r="AC44" s="212"/>
      <c r="AD44" s="212"/>
      <c r="AE44" s="212"/>
      <c r="AF44" s="212"/>
      <c r="AG44" s="212" t="s">
        <v>129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">
      <c r="A45" s="219"/>
      <c r="B45" s="220"/>
      <c r="C45" s="258" t="s">
        <v>192</v>
      </c>
      <c r="D45" s="249"/>
      <c r="E45" s="249"/>
      <c r="F45" s="249"/>
      <c r="G45" s="249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22"/>
      <c r="Z45" s="212"/>
      <c r="AA45" s="212"/>
      <c r="AB45" s="212"/>
      <c r="AC45" s="212"/>
      <c r="AD45" s="212"/>
      <c r="AE45" s="212"/>
      <c r="AF45" s="212"/>
      <c r="AG45" s="212" t="s">
        <v>147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">
      <c r="A46" s="219"/>
      <c r="B46" s="220"/>
      <c r="C46" s="259" t="s">
        <v>193</v>
      </c>
      <c r="D46" s="247"/>
      <c r="E46" s="248">
        <v>13.87</v>
      </c>
      <c r="F46" s="222"/>
      <c r="G46" s="22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2"/>
      <c r="AA46" s="212"/>
      <c r="AB46" s="212"/>
      <c r="AC46" s="212"/>
      <c r="AD46" s="212"/>
      <c r="AE46" s="212"/>
      <c r="AF46" s="212"/>
      <c r="AG46" s="212" t="s">
        <v>149</v>
      </c>
      <c r="AH46" s="212">
        <v>5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31">
        <v>10</v>
      </c>
      <c r="B47" s="232" t="s">
        <v>194</v>
      </c>
      <c r="C47" s="241" t="s">
        <v>195</v>
      </c>
      <c r="D47" s="233" t="s">
        <v>166</v>
      </c>
      <c r="E47" s="234">
        <v>69.349999999999994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4">
        <v>0</v>
      </c>
      <c r="O47" s="234">
        <f>ROUND(E47*N47,2)</f>
        <v>0</v>
      </c>
      <c r="P47" s="234">
        <v>0</v>
      </c>
      <c r="Q47" s="234">
        <f>ROUND(E47*P47,2)</f>
        <v>0</v>
      </c>
      <c r="R47" s="236" t="s">
        <v>167</v>
      </c>
      <c r="S47" s="236" t="s">
        <v>145</v>
      </c>
      <c r="T47" s="237" t="s">
        <v>145</v>
      </c>
      <c r="U47" s="222">
        <v>0.59099999999999997</v>
      </c>
      <c r="V47" s="222">
        <f>ROUND(E47*U47,2)</f>
        <v>40.99</v>
      </c>
      <c r="W47" s="222"/>
      <c r="X47" s="222" t="s">
        <v>127</v>
      </c>
      <c r="Y47" s="222" t="s">
        <v>128</v>
      </c>
      <c r="Z47" s="212"/>
      <c r="AA47" s="212"/>
      <c r="AB47" s="212"/>
      <c r="AC47" s="212"/>
      <c r="AD47" s="212"/>
      <c r="AE47" s="212"/>
      <c r="AF47" s="212"/>
      <c r="AG47" s="212" t="s">
        <v>129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">
      <c r="A48" s="219"/>
      <c r="B48" s="220"/>
      <c r="C48" s="258" t="s">
        <v>192</v>
      </c>
      <c r="D48" s="249"/>
      <c r="E48" s="249"/>
      <c r="F48" s="249"/>
      <c r="G48" s="249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147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">
      <c r="A49" s="219"/>
      <c r="B49" s="220"/>
      <c r="C49" s="259" t="s">
        <v>196</v>
      </c>
      <c r="D49" s="247"/>
      <c r="E49" s="248">
        <v>69.349999999999994</v>
      </c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149</v>
      </c>
      <c r="AH49" s="212">
        <v>5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31">
        <v>11</v>
      </c>
      <c r="B50" s="232" t="s">
        <v>197</v>
      </c>
      <c r="C50" s="241" t="s">
        <v>198</v>
      </c>
      <c r="D50" s="233" t="s">
        <v>166</v>
      </c>
      <c r="E50" s="234">
        <v>13.87</v>
      </c>
      <c r="F50" s="235"/>
      <c r="G50" s="236">
        <f>ROUND(E50*F50,2)</f>
        <v>0</v>
      </c>
      <c r="H50" s="235"/>
      <c r="I50" s="236">
        <f>ROUND(E50*H50,2)</f>
        <v>0</v>
      </c>
      <c r="J50" s="235"/>
      <c r="K50" s="236">
        <f>ROUND(E50*J50,2)</f>
        <v>0</v>
      </c>
      <c r="L50" s="236">
        <v>21</v>
      </c>
      <c r="M50" s="236">
        <f>G50*(1+L50/100)</f>
        <v>0</v>
      </c>
      <c r="N50" s="234">
        <v>0</v>
      </c>
      <c r="O50" s="234">
        <f>ROUND(E50*N50,2)</f>
        <v>0</v>
      </c>
      <c r="P50" s="234">
        <v>0</v>
      </c>
      <c r="Q50" s="234">
        <f>ROUND(E50*P50,2)</f>
        <v>0</v>
      </c>
      <c r="R50" s="236" t="s">
        <v>167</v>
      </c>
      <c r="S50" s="236" t="s">
        <v>145</v>
      </c>
      <c r="T50" s="237" t="s">
        <v>145</v>
      </c>
      <c r="U50" s="222">
        <v>0.65200000000000002</v>
      </c>
      <c r="V50" s="222">
        <f>ROUND(E50*U50,2)</f>
        <v>9.0399999999999991</v>
      </c>
      <c r="W50" s="222"/>
      <c r="X50" s="222" t="s">
        <v>127</v>
      </c>
      <c r="Y50" s="222" t="s">
        <v>128</v>
      </c>
      <c r="Z50" s="212"/>
      <c r="AA50" s="212"/>
      <c r="AB50" s="212"/>
      <c r="AC50" s="212"/>
      <c r="AD50" s="212"/>
      <c r="AE50" s="212"/>
      <c r="AF50" s="212"/>
      <c r="AG50" s="212" t="s">
        <v>129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19"/>
      <c r="B51" s="220"/>
      <c r="C51" s="259" t="s">
        <v>199</v>
      </c>
      <c r="D51" s="247"/>
      <c r="E51" s="248">
        <v>13.87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149</v>
      </c>
      <c r="AH51" s="212">
        <v>5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31">
        <v>12</v>
      </c>
      <c r="B52" s="232" t="s">
        <v>200</v>
      </c>
      <c r="C52" s="241" t="s">
        <v>201</v>
      </c>
      <c r="D52" s="233" t="s">
        <v>166</v>
      </c>
      <c r="E52" s="234">
        <v>13.87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4">
        <v>0</v>
      </c>
      <c r="O52" s="234">
        <f>ROUND(E52*N52,2)</f>
        <v>0</v>
      </c>
      <c r="P52" s="234">
        <v>0</v>
      </c>
      <c r="Q52" s="234">
        <f>ROUND(E52*P52,2)</f>
        <v>0</v>
      </c>
      <c r="R52" s="236" t="s">
        <v>167</v>
      </c>
      <c r="S52" s="236" t="s">
        <v>145</v>
      </c>
      <c r="T52" s="237" t="s">
        <v>145</v>
      </c>
      <c r="U52" s="222">
        <v>8.9999999999999993E-3</v>
      </c>
      <c r="V52" s="222">
        <f>ROUND(E52*U52,2)</f>
        <v>0.12</v>
      </c>
      <c r="W52" s="222"/>
      <c r="X52" s="222" t="s">
        <v>127</v>
      </c>
      <c r="Y52" s="222" t="s">
        <v>128</v>
      </c>
      <c r="Z52" s="212"/>
      <c r="AA52" s="212"/>
      <c r="AB52" s="212"/>
      <c r="AC52" s="212"/>
      <c r="AD52" s="212"/>
      <c r="AE52" s="212"/>
      <c r="AF52" s="212"/>
      <c r="AG52" s="212" t="s">
        <v>129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59" t="s">
        <v>202</v>
      </c>
      <c r="D53" s="247"/>
      <c r="E53" s="248">
        <v>13.87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149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31">
        <v>13</v>
      </c>
      <c r="B54" s="232" t="s">
        <v>203</v>
      </c>
      <c r="C54" s="241" t="s">
        <v>204</v>
      </c>
      <c r="D54" s="233" t="s">
        <v>143</v>
      </c>
      <c r="E54" s="234">
        <v>29.2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4">
        <v>0</v>
      </c>
      <c r="O54" s="234">
        <f>ROUND(E54*N54,2)</f>
        <v>0</v>
      </c>
      <c r="P54" s="234">
        <v>0</v>
      </c>
      <c r="Q54" s="234">
        <f>ROUND(E54*P54,2)</f>
        <v>0</v>
      </c>
      <c r="R54" s="236" t="s">
        <v>205</v>
      </c>
      <c r="S54" s="236" t="s">
        <v>145</v>
      </c>
      <c r="T54" s="237" t="s">
        <v>145</v>
      </c>
      <c r="U54" s="222">
        <v>0.06</v>
      </c>
      <c r="V54" s="222">
        <f>ROUND(E54*U54,2)</f>
        <v>1.75</v>
      </c>
      <c r="W54" s="222"/>
      <c r="X54" s="222" t="s">
        <v>127</v>
      </c>
      <c r="Y54" s="222" t="s">
        <v>128</v>
      </c>
      <c r="Z54" s="212"/>
      <c r="AA54" s="212"/>
      <c r="AB54" s="212"/>
      <c r="AC54" s="212"/>
      <c r="AD54" s="212"/>
      <c r="AE54" s="212"/>
      <c r="AF54" s="212"/>
      <c r="AG54" s="212" t="s">
        <v>129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19"/>
      <c r="B55" s="220"/>
      <c r="C55" s="258" t="s">
        <v>206</v>
      </c>
      <c r="D55" s="249"/>
      <c r="E55" s="249"/>
      <c r="F55" s="249"/>
      <c r="G55" s="249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147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2">
      <c r="A56" s="219"/>
      <c r="B56" s="220"/>
      <c r="C56" s="259" t="s">
        <v>207</v>
      </c>
      <c r="D56" s="247"/>
      <c r="E56" s="248">
        <v>29.2</v>
      </c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2"/>
      <c r="AA56" s="212"/>
      <c r="AB56" s="212"/>
      <c r="AC56" s="212"/>
      <c r="AD56" s="212"/>
      <c r="AE56" s="212"/>
      <c r="AF56" s="212"/>
      <c r="AG56" s="212" t="s">
        <v>149</v>
      </c>
      <c r="AH56" s="212">
        <v>5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31">
        <v>14</v>
      </c>
      <c r="B57" s="232" t="s">
        <v>208</v>
      </c>
      <c r="C57" s="241" t="s">
        <v>209</v>
      </c>
      <c r="D57" s="233" t="s">
        <v>143</v>
      </c>
      <c r="E57" s="234">
        <v>138.69999999999999</v>
      </c>
      <c r="F57" s="235"/>
      <c r="G57" s="236">
        <f>ROUND(E57*F57,2)</f>
        <v>0</v>
      </c>
      <c r="H57" s="235"/>
      <c r="I57" s="236">
        <f>ROUND(E57*H57,2)</f>
        <v>0</v>
      </c>
      <c r="J57" s="235"/>
      <c r="K57" s="236">
        <f>ROUND(E57*J57,2)</f>
        <v>0</v>
      </c>
      <c r="L57" s="236">
        <v>21</v>
      </c>
      <c r="M57" s="236">
        <f>G57*(1+L57/100)</f>
        <v>0</v>
      </c>
      <c r="N57" s="234">
        <v>0</v>
      </c>
      <c r="O57" s="234">
        <f>ROUND(E57*N57,2)</f>
        <v>0</v>
      </c>
      <c r="P57" s="234">
        <v>0</v>
      </c>
      <c r="Q57" s="234">
        <f>ROUND(E57*P57,2)</f>
        <v>0</v>
      </c>
      <c r="R57" s="236" t="s">
        <v>167</v>
      </c>
      <c r="S57" s="236" t="s">
        <v>145</v>
      </c>
      <c r="T57" s="237" t="s">
        <v>145</v>
      </c>
      <c r="U57" s="222">
        <v>1.7999999999999999E-2</v>
      </c>
      <c r="V57" s="222">
        <f>ROUND(E57*U57,2)</f>
        <v>2.5</v>
      </c>
      <c r="W57" s="222"/>
      <c r="X57" s="222" t="s">
        <v>127</v>
      </c>
      <c r="Y57" s="222" t="s">
        <v>128</v>
      </c>
      <c r="Z57" s="212"/>
      <c r="AA57" s="212"/>
      <c r="AB57" s="212"/>
      <c r="AC57" s="212"/>
      <c r="AD57" s="212"/>
      <c r="AE57" s="212"/>
      <c r="AF57" s="212"/>
      <c r="AG57" s="212" t="s">
        <v>129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2">
      <c r="A58" s="219"/>
      <c r="B58" s="220"/>
      <c r="C58" s="258" t="s">
        <v>210</v>
      </c>
      <c r="D58" s="249"/>
      <c r="E58" s="249"/>
      <c r="F58" s="249"/>
      <c r="G58" s="249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147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">
      <c r="A59" s="219"/>
      <c r="B59" s="220"/>
      <c r="C59" s="259" t="s">
        <v>211</v>
      </c>
      <c r="D59" s="247"/>
      <c r="E59" s="248">
        <v>27.55</v>
      </c>
      <c r="F59" s="222"/>
      <c r="G59" s="22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22"/>
      <c r="Z59" s="212"/>
      <c r="AA59" s="212"/>
      <c r="AB59" s="212"/>
      <c r="AC59" s="212"/>
      <c r="AD59" s="212"/>
      <c r="AE59" s="212"/>
      <c r="AF59" s="212"/>
      <c r="AG59" s="212" t="s">
        <v>149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2">
      <c r="A60" s="219"/>
      <c r="B60" s="220"/>
      <c r="C60" s="259" t="s">
        <v>212</v>
      </c>
      <c r="D60" s="247"/>
      <c r="E60" s="248">
        <v>32.299999999999997</v>
      </c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149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59" t="s">
        <v>213</v>
      </c>
      <c r="D61" s="247"/>
      <c r="E61" s="248">
        <v>37.049999999999997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149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19"/>
      <c r="B62" s="220"/>
      <c r="C62" s="259" t="s">
        <v>214</v>
      </c>
      <c r="D62" s="247"/>
      <c r="E62" s="248">
        <v>41.8</v>
      </c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149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31">
        <v>15</v>
      </c>
      <c r="B63" s="232" t="s">
        <v>215</v>
      </c>
      <c r="C63" s="241" t="s">
        <v>216</v>
      </c>
      <c r="D63" s="233" t="s">
        <v>143</v>
      </c>
      <c r="E63" s="234">
        <v>29.2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6" t="s">
        <v>167</v>
      </c>
      <c r="S63" s="236" t="s">
        <v>145</v>
      </c>
      <c r="T63" s="237" t="s">
        <v>145</v>
      </c>
      <c r="U63" s="222">
        <v>0.33200000000000002</v>
      </c>
      <c r="V63" s="222">
        <f>ROUND(E63*U63,2)</f>
        <v>9.69</v>
      </c>
      <c r="W63" s="222"/>
      <c r="X63" s="222" t="s">
        <v>127</v>
      </c>
      <c r="Y63" s="222" t="s">
        <v>128</v>
      </c>
      <c r="Z63" s="212"/>
      <c r="AA63" s="212"/>
      <c r="AB63" s="212"/>
      <c r="AC63" s="212"/>
      <c r="AD63" s="212"/>
      <c r="AE63" s="212"/>
      <c r="AF63" s="212"/>
      <c r="AG63" s="212" t="s">
        <v>129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2" x14ac:dyDescent="0.2">
      <c r="A64" s="219"/>
      <c r="B64" s="220"/>
      <c r="C64" s="258" t="s">
        <v>217</v>
      </c>
      <c r="D64" s="249"/>
      <c r="E64" s="249"/>
      <c r="F64" s="249"/>
      <c r="G64" s="249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2"/>
      <c r="AA64" s="212"/>
      <c r="AB64" s="212"/>
      <c r="AC64" s="212"/>
      <c r="AD64" s="212"/>
      <c r="AE64" s="212"/>
      <c r="AF64" s="212"/>
      <c r="AG64" s="212" t="s">
        <v>147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50" t="str">
        <f>C64</f>
        <v>s případným nutným přemístěním hromad nebo dočasných skládek na místo potřeby ze vzdálenosti do 30 m, v rovině nebo ve svahu do 1 : 5,</v>
      </c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59" t="s">
        <v>218</v>
      </c>
      <c r="D65" s="247"/>
      <c r="E65" s="248">
        <v>5.8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149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">
      <c r="A66" s="219"/>
      <c r="B66" s="220"/>
      <c r="C66" s="259" t="s">
        <v>219</v>
      </c>
      <c r="D66" s="247"/>
      <c r="E66" s="248">
        <v>6.8</v>
      </c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2"/>
      <c r="AA66" s="212"/>
      <c r="AB66" s="212"/>
      <c r="AC66" s="212"/>
      <c r="AD66" s="212"/>
      <c r="AE66" s="212"/>
      <c r="AF66" s="212"/>
      <c r="AG66" s="212" t="s">
        <v>149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2">
      <c r="A67" s="219"/>
      <c r="B67" s="220"/>
      <c r="C67" s="259" t="s">
        <v>220</v>
      </c>
      <c r="D67" s="247"/>
      <c r="E67" s="248">
        <v>7.8</v>
      </c>
      <c r="F67" s="222"/>
      <c r="G67" s="22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22"/>
      <c r="Z67" s="212"/>
      <c r="AA67" s="212"/>
      <c r="AB67" s="212"/>
      <c r="AC67" s="212"/>
      <c r="AD67" s="212"/>
      <c r="AE67" s="212"/>
      <c r="AF67" s="212"/>
      <c r="AG67" s="212" t="s">
        <v>149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2">
      <c r="A68" s="219"/>
      <c r="B68" s="220"/>
      <c r="C68" s="259" t="s">
        <v>221</v>
      </c>
      <c r="D68" s="247"/>
      <c r="E68" s="248">
        <v>8.8000000000000007</v>
      </c>
      <c r="F68" s="222"/>
      <c r="G68" s="222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2"/>
      <c r="AA68" s="212"/>
      <c r="AB68" s="212"/>
      <c r="AC68" s="212"/>
      <c r="AD68" s="212"/>
      <c r="AE68" s="212"/>
      <c r="AF68" s="212"/>
      <c r="AG68" s="212" t="s">
        <v>149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2.5" outlineLevel="1" x14ac:dyDescent="0.2">
      <c r="A69" s="231">
        <v>16</v>
      </c>
      <c r="B69" s="232" t="s">
        <v>222</v>
      </c>
      <c r="C69" s="241" t="s">
        <v>223</v>
      </c>
      <c r="D69" s="233" t="s">
        <v>143</v>
      </c>
      <c r="E69" s="234">
        <v>29.2</v>
      </c>
      <c r="F69" s="235"/>
      <c r="G69" s="236">
        <f>ROUND(E69*F69,2)</f>
        <v>0</v>
      </c>
      <c r="H69" s="235"/>
      <c r="I69" s="236">
        <f>ROUND(E69*H69,2)</f>
        <v>0</v>
      </c>
      <c r="J69" s="235"/>
      <c r="K69" s="236">
        <f>ROUND(E69*J69,2)</f>
        <v>0</v>
      </c>
      <c r="L69" s="236">
        <v>21</v>
      </c>
      <c r="M69" s="236">
        <f>G69*(1+L69/100)</f>
        <v>0</v>
      </c>
      <c r="N69" s="234">
        <v>0</v>
      </c>
      <c r="O69" s="234">
        <f>ROUND(E69*N69,2)</f>
        <v>0</v>
      </c>
      <c r="P69" s="234">
        <v>0</v>
      </c>
      <c r="Q69" s="234">
        <f>ROUND(E69*P69,2)</f>
        <v>0</v>
      </c>
      <c r="R69" s="236" t="s">
        <v>205</v>
      </c>
      <c r="S69" s="236" t="s">
        <v>145</v>
      </c>
      <c r="T69" s="237" t="s">
        <v>145</v>
      </c>
      <c r="U69" s="222">
        <v>0.126</v>
      </c>
      <c r="V69" s="222">
        <f>ROUND(E69*U69,2)</f>
        <v>3.68</v>
      </c>
      <c r="W69" s="222"/>
      <c r="X69" s="222" t="s">
        <v>127</v>
      </c>
      <c r="Y69" s="222" t="s">
        <v>128</v>
      </c>
      <c r="Z69" s="212"/>
      <c r="AA69" s="212"/>
      <c r="AB69" s="212"/>
      <c r="AC69" s="212"/>
      <c r="AD69" s="212"/>
      <c r="AE69" s="212"/>
      <c r="AF69" s="212"/>
      <c r="AG69" s="212" t="s">
        <v>129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2">
      <c r="A70" s="219"/>
      <c r="B70" s="220"/>
      <c r="C70" s="258" t="s">
        <v>224</v>
      </c>
      <c r="D70" s="249"/>
      <c r="E70" s="249"/>
      <c r="F70" s="249"/>
      <c r="G70" s="249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22"/>
      <c r="Z70" s="212"/>
      <c r="AA70" s="212"/>
      <c r="AB70" s="212"/>
      <c r="AC70" s="212"/>
      <c r="AD70" s="212"/>
      <c r="AE70" s="212"/>
      <c r="AF70" s="212"/>
      <c r="AG70" s="212" t="s">
        <v>147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2">
      <c r="A71" s="219"/>
      <c r="B71" s="220"/>
      <c r="C71" s="259" t="s">
        <v>207</v>
      </c>
      <c r="D71" s="247"/>
      <c r="E71" s="248">
        <v>29.2</v>
      </c>
      <c r="F71" s="222"/>
      <c r="G71" s="222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22"/>
      <c r="Z71" s="212"/>
      <c r="AA71" s="212"/>
      <c r="AB71" s="212"/>
      <c r="AC71" s="212"/>
      <c r="AD71" s="212"/>
      <c r="AE71" s="212"/>
      <c r="AF71" s="212"/>
      <c r="AG71" s="212" t="s">
        <v>149</v>
      </c>
      <c r="AH71" s="212">
        <v>5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31">
        <v>17</v>
      </c>
      <c r="B72" s="232" t="s">
        <v>225</v>
      </c>
      <c r="C72" s="241" t="s">
        <v>226</v>
      </c>
      <c r="D72" s="233" t="s">
        <v>143</v>
      </c>
      <c r="E72" s="234">
        <v>29.2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4">
        <v>0</v>
      </c>
      <c r="O72" s="234">
        <f>ROUND(E72*N72,2)</f>
        <v>0</v>
      </c>
      <c r="P72" s="234">
        <v>0</v>
      </c>
      <c r="Q72" s="234">
        <f>ROUND(E72*P72,2)</f>
        <v>0</v>
      </c>
      <c r="R72" s="236" t="s">
        <v>205</v>
      </c>
      <c r="S72" s="236" t="s">
        <v>145</v>
      </c>
      <c r="T72" s="237" t="s">
        <v>145</v>
      </c>
      <c r="U72" s="222">
        <v>1.4999999999999999E-2</v>
      </c>
      <c r="V72" s="222">
        <f>ROUND(E72*U72,2)</f>
        <v>0.44</v>
      </c>
      <c r="W72" s="222"/>
      <c r="X72" s="222" t="s">
        <v>127</v>
      </c>
      <c r="Y72" s="222" t="s">
        <v>128</v>
      </c>
      <c r="Z72" s="212"/>
      <c r="AA72" s="212"/>
      <c r="AB72" s="212"/>
      <c r="AC72" s="212"/>
      <c r="AD72" s="212"/>
      <c r="AE72" s="212"/>
      <c r="AF72" s="212"/>
      <c r="AG72" s="212" t="s">
        <v>129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2" x14ac:dyDescent="0.2">
      <c r="A73" s="219"/>
      <c r="B73" s="220"/>
      <c r="C73" s="259" t="s">
        <v>227</v>
      </c>
      <c r="D73" s="247"/>
      <c r="E73" s="248">
        <v>29.2</v>
      </c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149</v>
      </c>
      <c r="AH73" s="212">
        <v>5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31">
        <v>18</v>
      </c>
      <c r="B74" s="232" t="s">
        <v>228</v>
      </c>
      <c r="C74" s="241" t="s">
        <v>229</v>
      </c>
      <c r="D74" s="233" t="s">
        <v>143</v>
      </c>
      <c r="E74" s="234">
        <v>29.2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4">
        <v>0</v>
      </c>
      <c r="O74" s="234">
        <f>ROUND(E74*N74,2)</f>
        <v>0</v>
      </c>
      <c r="P74" s="234">
        <v>0</v>
      </c>
      <c r="Q74" s="234">
        <f>ROUND(E74*P74,2)</f>
        <v>0</v>
      </c>
      <c r="R74" s="236" t="s">
        <v>205</v>
      </c>
      <c r="S74" s="236" t="s">
        <v>145</v>
      </c>
      <c r="T74" s="237" t="s">
        <v>145</v>
      </c>
      <c r="U74" s="222">
        <v>1E-3</v>
      </c>
      <c r="V74" s="222">
        <f>ROUND(E74*U74,2)</f>
        <v>0.03</v>
      </c>
      <c r="W74" s="222"/>
      <c r="X74" s="222" t="s">
        <v>127</v>
      </c>
      <c r="Y74" s="222" t="s">
        <v>128</v>
      </c>
      <c r="Z74" s="212"/>
      <c r="AA74" s="212"/>
      <c r="AB74" s="212"/>
      <c r="AC74" s="212"/>
      <c r="AD74" s="212"/>
      <c r="AE74" s="212"/>
      <c r="AF74" s="212"/>
      <c r="AG74" s="212" t="s">
        <v>129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2" x14ac:dyDescent="0.2">
      <c r="A75" s="219"/>
      <c r="B75" s="220"/>
      <c r="C75" s="259" t="s">
        <v>230</v>
      </c>
      <c r="D75" s="247"/>
      <c r="E75" s="248">
        <v>29.2</v>
      </c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22"/>
      <c r="Z75" s="212"/>
      <c r="AA75" s="212"/>
      <c r="AB75" s="212"/>
      <c r="AC75" s="212"/>
      <c r="AD75" s="212"/>
      <c r="AE75" s="212"/>
      <c r="AF75" s="212"/>
      <c r="AG75" s="212" t="s">
        <v>149</v>
      </c>
      <c r="AH75" s="212">
        <v>5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31">
        <v>19</v>
      </c>
      <c r="B76" s="232" t="s">
        <v>231</v>
      </c>
      <c r="C76" s="241" t="s">
        <v>232</v>
      </c>
      <c r="D76" s="233" t="s">
        <v>143</v>
      </c>
      <c r="E76" s="234">
        <v>29.2</v>
      </c>
      <c r="F76" s="235"/>
      <c r="G76" s="236">
        <f>ROUND(E76*F76,2)</f>
        <v>0</v>
      </c>
      <c r="H76" s="235"/>
      <c r="I76" s="236">
        <f>ROUND(E76*H76,2)</f>
        <v>0</v>
      </c>
      <c r="J76" s="235"/>
      <c r="K76" s="236">
        <f>ROUND(E76*J76,2)</f>
        <v>0</v>
      </c>
      <c r="L76" s="236">
        <v>21</v>
      </c>
      <c r="M76" s="236">
        <f>G76*(1+L76/100)</f>
        <v>0</v>
      </c>
      <c r="N76" s="234">
        <v>0</v>
      </c>
      <c r="O76" s="234">
        <f>ROUND(E76*N76,2)</f>
        <v>0</v>
      </c>
      <c r="P76" s="234">
        <v>0</v>
      </c>
      <c r="Q76" s="234">
        <f>ROUND(E76*P76,2)</f>
        <v>0</v>
      </c>
      <c r="R76" s="236" t="s">
        <v>205</v>
      </c>
      <c r="S76" s="236" t="s">
        <v>145</v>
      </c>
      <c r="T76" s="237" t="s">
        <v>145</v>
      </c>
      <c r="U76" s="222">
        <v>1.0999999999999999E-2</v>
      </c>
      <c r="V76" s="222">
        <f>ROUND(E76*U76,2)</f>
        <v>0.32</v>
      </c>
      <c r="W76" s="222"/>
      <c r="X76" s="222" t="s">
        <v>127</v>
      </c>
      <c r="Y76" s="222" t="s">
        <v>128</v>
      </c>
      <c r="Z76" s="212"/>
      <c r="AA76" s="212"/>
      <c r="AB76" s="212"/>
      <c r="AC76" s="212"/>
      <c r="AD76" s="212"/>
      <c r="AE76" s="212"/>
      <c r="AF76" s="212"/>
      <c r="AG76" s="212" t="s">
        <v>129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2" x14ac:dyDescent="0.2">
      <c r="A77" s="219"/>
      <c r="B77" s="220"/>
      <c r="C77" s="258" t="s">
        <v>233</v>
      </c>
      <c r="D77" s="249"/>
      <c r="E77" s="249"/>
      <c r="F77" s="249"/>
      <c r="G77" s="249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147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50" t="str">
        <f>C77</f>
        <v>bez ohledu na způsob založení, tj. pokosení se shrabáním, naložením shrabků na dopravní prostředek s odvezením do 20 km a se složením,</v>
      </c>
      <c r="BB77" s="212"/>
      <c r="BC77" s="212"/>
      <c r="BD77" s="212"/>
      <c r="BE77" s="212"/>
      <c r="BF77" s="212"/>
      <c r="BG77" s="212"/>
      <c r="BH77" s="212"/>
    </row>
    <row r="78" spans="1:60" outlineLevel="2" x14ac:dyDescent="0.2">
      <c r="A78" s="219"/>
      <c r="B78" s="220"/>
      <c r="C78" s="259" t="s">
        <v>234</v>
      </c>
      <c r="D78" s="247"/>
      <c r="E78" s="248">
        <v>29.2</v>
      </c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149</v>
      </c>
      <c r="AH78" s="212">
        <v>5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31">
        <v>20</v>
      </c>
      <c r="B79" s="232" t="s">
        <v>235</v>
      </c>
      <c r="C79" s="241" t="s">
        <v>236</v>
      </c>
      <c r="D79" s="233" t="s">
        <v>143</v>
      </c>
      <c r="E79" s="234">
        <v>29.2</v>
      </c>
      <c r="F79" s="235"/>
      <c r="G79" s="236">
        <f>ROUND(E79*F79,2)</f>
        <v>0</v>
      </c>
      <c r="H79" s="235"/>
      <c r="I79" s="236">
        <f>ROUND(E79*H79,2)</f>
        <v>0</v>
      </c>
      <c r="J79" s="235"/>
      <c r="K79" s="236">
        <f>ROUND(E79*J79,2)</f>
        <v>0</v>
      </c>
      <c r="L79" s="236">
        <v>21</v>
      </c>
      <c r="M79" s="236">
        <f>G79*(1+L79/100)</f>
        <v>0</v>
      </c>
      <c r="N79" s="234">
        <v>0</v>
      </c>
      <c r="O79" s="234">
        <f>ROUND(E79*N79,2)</f>
        <v>0</v>
      </c>
      <c r="P79" s="234">
        <v>0</v>
      </c>
      <c r="Q79" s="234">
        <f>ROUND(E79*P79,2)</f>
        <v>0</v>
      </c>
      <c r="R79" s="236" t="s">
        <v>205</v>
      </c>
      <c r="S79" s="236" t="s">
        <v>145</v>
      </c>
      <c r="T79" s="237" t="s">
        <v>145</v>
      </c>
      <c r="U79" s="222">
        <v>2E-3</v>
      </c>
      <c r="V79" s="222">
        <f>ROUND(E79*U79,2)</f>
        <v>0.06</v>
      </c>
      <c r="W79" s="222"/>
      <c r="X79" s="222" t="s">
        <v>127</v>
      </c>
      <c r="Y79" s="222" t="s">
        <v>128</v>
      </c>
      <c r="Z79" s="212"/>
      <c r="AA79" s="212"/>
      <c r="AB79" s="212"/>
      <c r="AC79" s="212"/>
      <c r="AD79" s="212"/>
      <c r="AE79" s="212"/>
      <c r="AF79" s="212"/>
      <c r="AG79" s="212" t="s">
        <v>129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2">
      <c r="A80" s="219"/>
      <c r="B80" s="220"/>
      <c r="C80" s="259" t="s">
        <v>237</v>
      </c>
      <c r="D80" s="247"/>
      <c r="E80" s="248">
        <v>29.2</v>
      </c>
      <c r="F80" s="222"/>
      <c r="G80" s="22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22"/>
      <c r="Z80" s="212"/>
      <c r="AA80" s="212"/>
      <c r="AB80" s="212"/>
      <c r="AC80" s="212"/>
      <c r="AD80" s="212"/>
      <c r="AE80" s="212"/>
      <c r="AF80" s="212"/>
      <c r="AG80" s="212" t="s">
        <v>149</v>
      </c>
      <c r="AH80" s="212">
        <v>5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31">
        <v>21</v>
      </c>
      <c r="B81" s="232" t="s">
        <v>238</v>
      </c>
      <c r="C81" s="241" t="s">
        <v>239</v>
      </c>
      <c r="D81" s="233" t="s">
        <v>166</v>
      </c>
      <c r="E81" s="234">
        <v>13.87</v>
      </c>
      <c r="F81" s="235"/>
      <c r="G81" s="236">
        <f>ROUND(E81*F81,2)</f>
        <v>0</v>
      </c>
      <c r="H81" s="235"/>
      <c r="I81" s="236">
        <f>ROUND(E81*H81,2)</f>
        <v>0</v>
      </c>
      <c r="J81" s="235"/>
      <c r="K81" s="236">
        <f>ROUND(E81*J81,2)</f>
        <v>0</v>
      </c>
      <c r="L81" s="236">
        <v>21</v>
      </c>
      <c r="M81" s="236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6" t="s">
        <v>167</v>
      </c>
      <c r="S81" s="236" t="s">
        <v>145</v>
      </c>
      <c r="T81" s="237" t="s">
        <v>126</v>
      </c>
      <c r="U81" s="222">
        <v>0</v>
      </c>
      <c r="V81" s="222">
        <f>ROUND(E81*U81,2)</f>
        <v>0</v>
      </c>
      <c r="W81" s="222"/>
      <c r="X81" s="222" t="s">
        <v>127</v>
      </c>
      <c r="Y81" s="222" t="s">
        <v>128</v>
      </c>
      <c r="Z81" s="212"/>
      <c r="AA81" s="212"/>
      <c r="AB81" s="212"/>
      <c r="AC81" s="212"/>
      <c r="AD81" s="212"/>
      <c r="AE81" s="212"/>
      <c r="AF81" s="212"/>
      <c r="AG81" s="212" t="s">
        <v>129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2" x14ac:dyDescent="0.2">
      <c r="A82" s="219"/>
      <c r="B82" s="220"/>
      <c r="C82" s="242" t="s">
        <v>240</v>
      </c>
      <c r="D82" s="238"/>
      <c r="E82" s="238"/>
      <c r="F82" s="238"/>
      <c r="G82" s="238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2"/>
      <c r="AA82" s="212"/>
      <c r="AB82" s="212"/>
      <c r="AC82" s="212"/>
      <c r="AD82" s="212"/>
      <c r="AE82" s="212"/>
      <c r="AF82" s="212"/>
      <c r="AG82" s="212" t="s">
        <v>131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2" x14ac:dyDescent="0.2">
      <c r="A83" s="219"/>
      <c r="B83" s="220"/>
      <c r="C83" s="259" t="s">
        <v>241</v>
      </c>
      <c r="D83" s="247"/>
      <c r="E83" s="248">
        <v>13.87</v>
      </c>
      <c r="F83" s="222"/>
      <c r="G83" s="222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2"/>
      <c r="AA83" s="212"/>
      <c r="AB83" s="212"/>
      <c r="AC83" s="212"/>
      <c r="AD83" s="212"/>
      <c r="AE83" s="212"/>
      <c r="AF83" s="212"/>
      <c r="AG83" s="212" t="s">
        <v>149</v>
      </c>
      <c r="AH83" s="212">
        <v>5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31">
        <v>22</v>
      </c>
      <c r="B84" s="232" t="s">
        <v>242</v>
      </c>
      <c r="C84" s="241" t="s">
        <v>243</v>
      </c>
      <c r="D84" s="233" t="s">
        <v>244</v>
      </c>
      <c r="E84" s="234">
        <v>1.1679999999999999</v>
      </c>
      <c r="F84" s="235"/>
      <c r="G84" s="236">
        <f>ROUND(E84*F84,2)</f>
        <v>0</v>
      </c>
      <c r="H84" s="235"/>
      <c r="I84" s="236">
        <f>ROUND(E84*H84,2)</f>
        <v>0</v>
      </c>
      <c r="J84" s="235"/>
      <c r="K84" s="236">
        <f>ROUND(E84*J84,2)</f>
        <v>0</v>
      </c>
      <c r="L84" s="236">
        <v>21</v>
      </c>
      <c r="M84" s="236">
        <f>G84*(1+L84/100)</f>
        <v>0</v>
      </c>
      <c r="N84" s="234">
        <v>1E-3</v>
      </c>
      <c r="O84" s="234">
        <f>ROUND(E84*N84,2)</f>
        <v>0</v>
      </c>
      <c r="P84" s="234">
        <v>0</v>
      </c>
      <c r="Q84" s="234">
        <f>ROUND(E84*P84,2)</f>
        <v>0</v>
      </c>
      <c r="R84" s="236" t="s">
        <v>245</v>
      </c>
      <c r="S84" s="236" t="s">
        <v>145</v>
      </c>
      <c r="T84" s="237" t="s">
        <v>145</v>
      </c>
      <c r="U84" s="222">
        <v>0</v>
      </c>
      <c r="V84" s="222">
        <f>ROUND(E84*U84,2)</f>
        <v>0</v>
      </c>
      <c r="W84" s="222"/>
      <c r="X84" s="222" t="s">
        <v>246</v>
      </c>
      <c r="Y84" s="222" t="s">
        <v>128</v>
      </c>
      <c r="Z84" s="212"/>
      <c r="AA84" s="212"/>
      <c r="AB84" s="212"/>
      <c r="AC84" s="212"/>
      <c r="AD84" s="212"/>
      <c r="AE84" s="212"/>
      <c r="AF84" s="212"/>
      <c r="AG84" s="212" t="s">
        <v>247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2" x14ac:dyDescent="0.2">
      <c r="A85" s="219"/>
      <c r="B85" s="220"/>
      <c r="C85" s="259" t="s">
        <v>248</v>
      </c>
      <c r="D85" s="247"/>
      <c r="E85" s="248">
        <v>1.1679999999999999</v>
      </c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22"/>
      <c r="Z85" s="212"/>
      <c r="AA85" s="212"/>
      <c r="AB85" s="212"/>
      <c r="AC85" s="212"/>
      <c r="AD85" s="212"/>
      <c r="AE85" s="212"/>
      <c r="AF85" s="212"/>
      <c r="AG85" s="212" t="s">
        <v>149</v>
      </c>
      <c r="AH85" s="212">
        <v>5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x14ac:dyDescent="0.2">
      <c r="A86" s="224" t="s">
        <v>120</v>
      </c>
      <c r="B86" s="225" t="s">
        <v>80</v>
      </c>
      <c r="C86" s="240" t="s">
        <v>81</v>
      </c>
      <c r="D86" s="226"/>
      <c r="E86" s="227"/>
      <c r="F86" s="228"/>
      <c r="G86" s="228">
        <f>SUMIF(AG87:AG98,"&lt;&gt;NOR",G87:G98)</f>
        <v>0</v>
      </c>
      <c r="H86" s="228"/>
      <c r="I86" s="228">
        <f>SUM(I87:I98)</f>
        <v>0</v>
      </c>
      <c r="J86" s="228"/>
      <c r="K86" s="228">
        <f>SUM(K87:K98)</f>
        <v>0</v>
      </c>
      <c r="L86" s="228"/>
      <c r="M86" s="228">
        <f>SUM(M87:M98)</f>
        <v>0</v>
      </c>
      <c r="N86" s="227"/>
      <c r="O86" s="227">
        <f>SUM(O87:O98)</f>
        <v>76.709999999999994</v>
      </c>
      <c r="P86" s="227"/>
      <c r="Q86" s="227">
        <f>SUM(Q87:Q98)</f>
        <v>0</v>
      </c>
      <c r="R86" s="228"/>
      <c r="S86" s="228"/>
      <c r="T86" s="229"/>
      <c r="U86" s="223"/>
      <c r="V86" s="223">
        <f>SUM(V87:V98)</f>
        <v>60.25</v>
      </c>
      <c r="W86" s="223"/>
      <c r="X86" s="223"/>
      <c r="Y86" s="223"/>
      <c r="AG86" t="s">
        <v>121</v>
      </c>
    </row>
    <row r="87" spans="1:60" ht="22.5" outlineLevel="1" x14ac:dyDescent="0.2">
      <c r="A87" s="231">
        <v>23</v>
      </c>
      <c r="B87" s="232" t="s">
        <v>249</v>
      </c>
      <c r="C87" s="241" t="s">
        <v>250</v>
      </c>
      <c r="D87" s="233" t="s">
        <v>143</v>
      </c>
      <c r="E87" s="234">
        <v>138.69999999999999</v>
      </c>
      <c r="F87" s="235"/>
      <c r="G87" s="236">
        <f>ROUND(E87*F87,2)</f>
        <v>0</v>
      </c>
      <c r="H87" s="235"/>
      <c r="I87" s="236">
        <f>ROUND(E87*H87,2)</f>
        <v>0</v>
      </c>
      <c r="J87" s="235"/>
      <c r="K87" s="236">
        <f>ROUND(E87*J87,2)</f>
        <v>0</v>
      </c>
      <c r="L87" s="236">
        <v>21</v>
      </c>
      <c r="M87" s="236">
        <f>G87*(1+L87/100)</f>
        <v>0</v>
      </c>
      <c r="N87" s="234">
        <v>0.34499999999999997</v>
      </c>
      <c r="O87" s="234">
        <f>ROUND(E87*N87,2)</f>
        <v>47.85</v>
      </c>
      <c r="P87" s="234">
        <v>0</v>
      </c>
      <c r="Q87" s="234">
        <f>ROUND(E87*P87,2)</f>
        <v>0</v>
      </c>
      <c r="R87" s="236" t="s">
        <v>144</v>
      </c>
      <c r="S87" s="236" t="s">
        <v>145</v>
      </c>
      <c r="T87" s="237" t="s">
        <v>145</v>
      </c>
      <c r="U87" s="222">
        <v>2.5999999999999999E-2</v>
      </c>
      <c r="V87" s="222">
        <f>ROUND(E87*U87,2)</f>
        <v>3.61</v>
      </c>
      <c r="W87" s="222"/>
      <c r="X87" s="222" t="s">
        <v>127</v>
      </c>
      <c r="Y87" s="222" t="s">
        <v>128</v>
      </c>
      <c r="Z87" s="212"/>
      <c r="AA87" s="212"/>
      <c r="AB87" s="212"/>
      <c r="AC87" s="212"/>
      <c r="AD87" s="212"/>
      <c r="AE87" s="212"/>
      <c r="AF87" s="212"/>
      <c r="AG87" s="212" t="s">
        <v>129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2">
      <c r="A88" s="219"/>
      <c r="B88" s="220"/>
      <c r="C88" s="259" t="s">
        <v>251</v>
      </c>
      <c r="D88" s="247"/>
      <c r="E88" s="248">
        <v>138.69999999999999</v>
      </c>
      <c r="F88" s="222"/>
      <c r="G88" s="222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2"/>
      <c r="AA88" s="212"/>
      <c r="AB88" s="212"/>
      <c r="AC88" s="212"/>
      <c r="AD88" s="212"/>
      <c r="AE88" s="212"/>
      <c r="AF88" s="212"/>
      <c r="AG88" s="212" t="s">
        <v>149</v>
      </c>
      <c r="AH88" s="212">
        <v>5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31">
        <v>24</v>
      </c>
      <c r="B89" s="232" t="s">
        <v>252</v>
      </c>
      <c r="C89" s="241" t="s">
        <v>253</v>
      </c>
      <c r="D89" s="233" t="s">
        <v>143</v>
      </c>
      <c r="E89" s="234">
        <v>109.5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21</v>
      </c>
      <c r="M89" s="236">
        <f>G89*(1+L89/100)</f>
        <v>0</v>
      </c>
      <c r="N89" s="234">
        <v>7.3899999999999993E-2</v>
      </c>
      <c r="O89" s="234">
        <f>ROUND(E89*N89,2)</f>
        <v>8.09</v>
      </c>
      <c r="P89" s="234">
        <v>0</v>
      </c>
      <c r="Q89" s="234">
        <f>ROUND(E89*P89,2)</f>
        <v>0</v>
      </c>
      <c r="R89" s="236" t="s">
        <v>144</v>
      </c>
      <c r="S89" s="236" t="s">
        <v>145</v>
      </c>
      <c r="T89" s="237" t="s">
        <v>145</v>
      </c>
      <c r="U89" s="222">
        <v>0.47799999999999998</v>
      </c>
      <c r="V89" s="222">
        <f>ROUND(E89*U89,2)</f>
        <v>52.34</v>
      </c>
      <c r="W89" s="222"/>
      <c r="X89" s="222" t="s">
        <v>127</v>
      </c>
      <c r="Y89" s="222" t="s">
        <v>128</v>
      </c>
      <c r="Z89" s="212"/>
      <c r="AA89" s="212"/>
      <c r="AB89" s="212"/>
      <c r="AC89" s="212"/>
      <c r="AD89" s="212"/>
      <c r="AE89" s="212"/>
      <c r="AF89" s="212"/>
      <c r="AG89" s="212" t="s">
        <v>129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2" x14ac:dyDescent="0.2">
      <c r="A90" s="219"/>
      <c r="B90" s="220"/>
      <c r="C90" s="258" t="s">
        <v>254</v>
      </c>
      <c r="D90" s="249"/>
      <c r="E90" s="249"/>
      <c r="F90" s="249"/>
      <c r="G90" s="249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22"/>
      <c r="Z90" s="212"/>
      <c r="AA90" s="212"/>
      <c r="AB90" s="212"/>
      <c r="AC90" s="212"/>
      <c r="AD90" s="212"/>
      <c r="AE90" s="212"/>
      <c r="AF90" s="212"/>
      <c r="AG90" s="212" t="s">
        <v>147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50" t="str">
        <f>C90</f>
        <v>s provedením lože z kameniva drceného, s vyplněním spár, s dvojitým hutněním a se smetením přebytečného materiálu na krajnici. S dodáním hmot pro lože a výplň spár.</v>
      </c>
      <c r="BB90" s="212"/>
      <c r="BC90" s="212"/>
      <c r="BD90" s="212"/>
      <c r="BE90" s="212"/>
      <c r="BF90" s="212"/>
      <c r="BG90" s="212"/>
      <c r="BH90" s="212"/>
    </row>
    <row r="91" spans="1:60" outlineLevel="2" x14ac:dyDescent="0.2">
      <c r="A91" s="219"/>
      <c r="B91" s="220"/>
      <c r="C91" s="259" t="s">
        <v>155</v>
      </c>
      <c r="D91" s="247"/>
      <c r="E91" s="248">
        <v>109.5</v>
      </c>
      <c r="F91" s="222"/>
      <c r="G91" s="222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22"/>
      <c r="Z91" s="212"/>
      <c r="AA91" s="212"/>
      <c r="AB91" s="212"/>
      <c r="AC91" s="212"/>
      <c r="AD91" s="212"/>
      <c r="AE91" s="212"/>
      <c r="AF91" s="212"/>
      <c r="AG91" s="212" t="s">
        <v>149</v>
      </c>
      <c r="AH91" s="212">
        <v>5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31">
        <v>25</v>
      </c>
      <c r="B92" s="232" t="s">
        <v>255</v>
      </c>
      <c r="C92" s="241" t="s">
        <v>256</v>
      </c>
      <c r="D92" s="233" t="s">
        <v>158</v>
      </c>
      <c r="E92" s="234">
        <v>10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4">
        <v>3.6000000000000002E-4</v>
      </c>
      <c r="O92" s="234">
        <f>ROUND(E92*N92,2)</f>
        <v>0</v>
      </c>
      <c r="P92" s="234">
        <v>0</v>
      </c>
      <c r="Q92" s="234">
        <f>ROUND(E92*P92,2)</f>
        <v>0</v>
      </c>
      <c r="R92" s="236" t="s">
        <v>144</v>
      </c>
      <c r="S92" s="236" t="s">
        <v>145</v>
      </c>
      <c r="T92" s="237" t="s">
        <v>145</v>
      </c>
      <c r="U92" s="222">
        <v>0.43</v>
      </c>
      <c r="V92" s="222">
        <f>ROUND(E92*U92,2)</f>
        <v>4.3</v>
      </c>
      <c r="W92" s="222"/>
      <c r="X92" s="222" t="s">
        <v>127</v>
      </c>
      <c r="Y92" s="222" t="s">
        <v>128</v>
      </c>
      <c r="Z92" s="212"/>
      <c r="AA92" s="212"/>
      <c r="AB92" s="212"/>
      <c r="AC92" s="212"/>
      <c r="AD92" s="212"/>
      <c r="AE92" s="212"/>
      <c r="AF92" s="212"/>
      <c r="AG92" s="212" t="s">
        <v>129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59" t="s">
        <v>257</v>
      </c>
      <c r="D93" s="247"/>
      <c r="E93" s="248">
        <v>2.5</v>
      </c>
      <c r="F93" s="222"/>
      <c r="G93" s="22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149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2">
      <c r="A94" s="219"/>
      <c r="B94" s="220"/>
      <c r="C94" s="259" t="s">
        <v>258</v>
      </c>
      <c r="D94" s="247"/>
      <c r="E94" s="248">
        <v>2.5</v>
      </c>
      <c r="F94" s="222"/>
      <c r="G94" s="222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2"/>
      <c r="AA94" s="212"/>
      <c r="AB94" s="212"/>
      <c r="AC94" s="212"/>
      <c r="AD94" s="212"/>
      <c r="AE94" s="212"/>
      <c r="AF94" s="212"/>
      <c r="AG94" s="212" t="s">
        <v>149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2">
      <c r="A95" s="219"/>
      <c r="B95" s="220"/>
      <c r="C95" s="259" t="s">
        <v>259</v>
      </c>
      <c r="D95" s="247"/>
      <c r="E95" s="248">
        <v>2.5</v>
      </c>
      <c r="F95" s="222"/>
      <c r="G95" s="222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22"/>
      <c r="Z95" s="212"/>
      <c r="AA95" s="212"/>
      <c r="AB95" s="212"/>
      <c r="AC95" s="212"/>
      <c r="AD95" s="212"/>
      <c r="AE95" s="212"/>
      <c r="AF95" s="212"/>
      <c r="AG95" s="212" t="s">
        <v>149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2">
      <c r="A96" s="219"/>
      <c r="B96" s="220"/>
      <c r="C96" s="259" t="s">
        <v>260</v>
      </c>
      <c r="D96" s="247"/>
      <c r="E96" s="248">
        <v>2.5</v>
      </c>
      <c r="F96" s="222"/>
      <c r="G96" s="22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2"/>
      <c r="AA96" s="212"/>
      <c r="AB96" s="212"/>
      <c r="AC96" s="212"/>
      <c r="AD96" s="212"/>
      <c r="AE96" s="212"/>
      <c r="AF96" s="212"/>
      <c r="AG96" s="212" t="s">
        <v>149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31">
        <v>26</v>
      </c>
      <c r="B97" s="232" t="s">
        <v>261</v>
      </c>
      <c r="C97" s="241" t="s">
        <v>262</v>
      </c>
      <c r="D97" s="233" t="s">
        <v>143</v>
      </c>
      <c r="E97" s="234">
        <v>120.45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21</v>
      </c>
      <c r="M97" s="236">
        <f>G97*(1+L97/100)</f>
        <v>0</v>
      </c>
      <c r="N97" s="234">
        <v>0.17244999999999999</v>
      </c>
      <c r="O97" s="234">
        <f>ROUND(E97*N97,2)</f>
        <v>20.77</v>
      </c>
      <c r="P97" s="234">
        <v>0</v>
      </c>
      <c r="Q97" s="234">
        <f>ROUND(E97*P97,2)</f>
        <v>0</v>
      </c>
      <c r="R97" s="236" t="s">
        <v>245</v>
      </c>
      <c r="S97" s="236" t="s">
        <v>145</v>
      </c>
      <c r="T97" s="237" t="s">
        <v>145</v>
      </c>
      <c r="U97" s="222">
        <v>0</v>
      </c>
      <c r="V97" s="222">
        <f>ROUND(E97*U97,2)</f>
        <v>0</v>
      </c>
      <c r="W97" s="222"/>
      <c r="X97" s="222" t="s">
        <v>246</v>
      </c>
      <c r="Y97" s="222" t="s">
        <v>128</v>
      </c>
      <c r="Z97" s="212"/>
      <c r="AA97" s="212"/>
      <c r="AB97" s="212"/>
      <c r="AC97" s="212"/>
      <c r="AD97" s="212"/>
      <c r="AE97" s="212"/>
      <c r="AF97" s="212"/>
      <c r="AG97" s="212" t="s">
        <v>247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">
      <c r="A98" s="219"/>
      <c r="B98" s="220"/>
      <c r="C98" s="259" t="s">
        <v>263</v>
      </c>
      <c r="D98" s="247"/>
      <c r="E98" s="248">
        <v>120.45</v>
      </c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149</v>
      </c>
      <c r="AH98" s="212">
        <v>5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x14ac:dyDescent="0.2">
      <c r="A99" s="224" t="s">
        <v>120</v>
      </c>
      <c r="B99" s="225" t="s">
        <v>82</v>
      </c>
      <c r="C99" s="240" t="s">
        <v>83</v>
      </c>
      <c r="D99" s="226"/>
      <c r="E99" s="227"/>
      <c r="F99" s="228"/>
      <c r="G99" s="228">
        <f>SUMIF(AG100:AG105,"&lt;&gt;NOR",G100:G105)</f>
        <v>0</v>
      </c>
      <c r="H99" s="228"/>
      <c r="I99" s="228">
        <f>SUM(I100:I105)</f>
        <v>0</v>
      </c>
      <c r="J99" s="228"/>
      <c r="K99" s="228">
        <f>SUM(K100:K105)</f>
        <v>0</v>
      </c>
      <c r="L99" s="228"/>
      <c r="M99" s="228">
        <f>SUM(M100:M105)</f>
        <v>0</v>
      </c>
      <c r="N99" s="227"/>
      <c r="O99" s="227">
        <f>SUM(O100:O105)</f>
        <v>39.08</v>
      </c>
      <c r="P99" s="227"/>
      <c r="Q99" s="227">
        <f>SUM(Q100:Q105)</f>
        <v>0</v>
      </c>
      <c r="R99" s="228"/>
      <c r="S99" s="228"/>
      <c r="T99" s="229"/>
      <c r="U99" s="223"/>
      <c r="V99" s="223">
        <f>SUM(V100:V105)</f>
        <v>29.97</v>
      </c>
      <c r="W99" s="223"/>
      <c r="X99" s="223"/>
      <c r="Y99" s="223"/>
      <c r="AG99" t="s">
        <v>121</v>
      </c>
    </row>
    <row r="100" spans="1:60" ht="22.5" outlineLevel="1" x14ac:dyDescent="0.2">
      <c r="A100" s="231">
        <v>27</v>
      </c>
      <c r="B100" s="232" t="s">
        <v>264</v>
      </c>
      <c r="C100" s="241" t="s">
        <v>265</v>
      </c>
      <c r="D100" s="233" t="s">
        <v>158</v>
      </c>
      <c r="E100" s="234">
        <v>146</v>
      </c>
      <c r="F100" s="235"/>
      <c r="G100" s="236">
        <f>ROUND(E100*F100,2)</f>
        <v>0</v>
      </c>
      <c r="H100" s="235"/>
      <c r="I100" s="236">
        <f>ROUND(E100*H100,2)</f>
        <v>0</v>
      </c>
      <c r="J100" s="235"/>
      <c r="K100" s="236">
        <f>ROUND(E100*J100,2)</f>
        <v>0</v>
      </c>
      <c r="L100" s="236">
        <v>21</v>
      </c>
      <c r="M100" s="236">
        <f>G100*(1+L100/100)</f>
        <v>0</v>
      </c>
      <c r="N100" s="234">
        <v>0.19189000000000001</v>
      </c>
      <c r="O100" s="234">
        <f>ROUND(E100*N100,2)</f>
        <v>28.02</v>
      </c>
      <c r="P100" s="234">
        <v>0</v>
      </c>
      <c r="Q100" s="234">
        <f>ROUND(E100*P100,2)</f>
        <v>0</v>
      </c>
      <c r="R100" s="236" t="s">
        <v>144</v>
      </c>
      <c r="S100" s="236" t="s">
        <v>145</v>
      </c>
      <c r="T100" s="237" t="s">
        <v>145</v>
      </c>
      <c r="U100" s="222">
        <v>0.16200000000000001</v>
      </c>
      <c r="V100" s="222">
        <f>ROUND(E100*U100,2)</f>
        <v>23.65</v>
      </c>
      <c r="W100" s="222"/>
      <c r="X100" s="222" t="s">
        <v>127</v>
      </c>
      <c r="Y100" s="222" t="s">
        <v>128</v>
      </c>
      <c r="Z100" s="212"/>
      <c r="AA100" s="212"/>
      <c r="AB100" s="212"/>
      <c r="AC100" s="212"/>
      <c r="AD100" s="212"/>
      <c r="AE100" s="212"/>
      <c r="AF100" s="212"/>
      <c r="AG100" s="212" t="s">
        <v>129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2">
      <c r="A101" s="219"/>
      <c r="B101" s="220"/>
      <c r="C101" s="258" t="s">
        <v>266</v>
      </c>
      <c r="D101" s="249"/>
      <c r="E101" s="249"/>
      <c r="F101" s="249"/>
      <c r="G101" s="249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147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2">
      <c r="A102" s="219"/>
      <c r="B102" s="220"/>
      <c r="C102" s="259" t="s">
        <v>267</v>
      </c>
      <c r="D102" s="247"/>
      <c r="E102" s="248">
        <v>146</v>
      </c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22"/>
      <c r="Z102" s="212"/>
      <c r="AA102" s="212"/>
      <c r="AB102" s="212"/>
      <c r="AC102" s="212"/>
      <c r="AD102" s="212"/>
      <c r="AE102" s="212"/>
      <c r="AF102" s="212"/>
      <c r="AG102" s="212" t="s">
        <v>149</v>
      </c>
      <c r="AH102" s="212">
        <v>5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31">
        <v>28</v>
      </c>
      <c r="B103" s="232" t="s">
        <v>268</v>
      </c>
      <c r="C103" s="241" t="s">
        <v>269</v>
      </c>
      <c r="D103" s="233" t="s">
        <v>166</v>
      </c>
      <c r="E103" s="234">
        <v>4.38</v>
      </c>
      <c r="F103" s="235"/>
      <c r="G103" s="236">
        <f>ROUND(E103*F103,2)</f>
        <v>0</v>
      </c>
      <c r="H103" s="235"/>
      <c r="I103" s="236">
        <f>ROUND(E103*H103,2)</f>
        <v>0</v>
      </c>
      <c r="J103" s="235"/>
      <c r="K103" s="236">
        <f>ROUND(E103*J103,2)</f>
        <v>0</v>
      </c>
      <c r="L103" s="236">
        <v>21</v>
      </c>
      <c r="M103" s="236">
        <f>G103*(1+L103/100)</f>
        <v>0</v>
      </c>
      <c r="N103" s="234">
        <v>2.5249999999999999</v>
      </c>
      <c r="O103" s="234">
        <f>ROUND(E103*N103,2)</f>
        <v>11.06</v>
      </c>
      <c r="P103" s="234">
        <v>0</v>
      </c>
      <c r="Q103" s="234">
        <f>ROUND(E103*P103,2)</f>
        <v>0</v>
      </c>
      <c r="R103" s="236" t="s">
        <v>144</v>
      </c>
      <c r="S103" s="236" t="s">
        <v>145</v>
      </c>
      <c r="T103" s="237" t="s">
        <v>145</v>
      </c>
      <c r="U103" s="222">
        <v>1.4419999999999999</v>
      </c>
      <c r="V103" s="222">
        <f>ROUND(E103*U103,2)</f>
        <v>6.32</v>
      </c>
      <c r="W103" s="222"/>
      <c r="X103" s="222" t="s">
        <v>127</v>
      </c>
      <c r="Y103" s="222" t="s">
        <v>128</v>
      </c>
      <c r="Z103" s="212"/>
      <c r="AA103" s="212"/>
      <c r="AB103" s="212"/>
      <c r="AC103" s="212"/>
      <c r="AD103" s="212"/>
      <c r="AE103" s="212"/>
      <c r="AF103" s="212"/>
      <c r="AG103" s="212" t="s">
        <v>129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">
      <c r="A104" s="219"/>
      <c r="B104" s="220"/>
      <c r="C104" s="258" t="s">
        <v>270</v>
      </c>
      <c r="D104" s="249"/>
      <c r="E104" s="249"/>
      <c r="F104" s="249"/>
      <c r="G104" s="249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147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">
      <c r="A105" s="219"/>
      <c r="B105" s="220"/>
      <c r="C105" s="259" t="s">
        <v>271</v>
      </c>
      <c r="D105" s="247"/>
      <c r="E105" s="248">
        <v>4.38</v>
      </c>
      <c r="F105" s="222"/>
      <c r="G105" s="222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149</v>
      </c>
      <c r="AH105" s="212">
        <v>5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x14ac:dyDescent="0.2">
      <c r="A106" s="224" t="s">
        <v>120</v>
      </c>
      <c r="B106" s="225" t="s">
        <v>84</v>
      </c>
      <c r="C106" s="240" t="s">
        <v>85</v>
      </c>
      <c r="D106" s="226"/>
      <c r="E106" s="227"/>
      <c r="F106" s="228"/>
      <c r="G106" s="228">
        <f>SUMIF(AG107:AG112,"&lt;&gt;NOR",G107:G112)</f>
        <v>0</v>
      </c>
      <c r="H106" s="228"/>
      <c r="I106" s="228">
        <f>SUM(I107:I112)</f>
        <v>0</v>
      </c>
      <c r="J106" s="228"/>
      <c r="K106" s="228">
        <f>SUM(K107:K112)</f>
        <v>0</v>
      </c>
      <c r="L106" s="228"/>
      <c r="M106" s="228">
        <f>SUM(M107:M112)</f>
        <v>0</v>
      </c>
      <c r="N106" s="227"/>
      <c r="O106" s="227">
        <f>SUM(O107:O112)</f>
        <v>0</v>
      </c>
      <c r="P106" s="227"/>
      <c r="Q106" s="227">
        <f>SUM(Q107:Q112)</f>
        <v>0</v>
      </c>
      <c r="R106" s="228"/>
      <c r="S106" s="228"/>
      <c r="T106" s="229"/>
      <c r="U106" s="223"/>
      <c r="V106" s="223">
        <f>SUM(V107:V112)</f>
        <v>25.73</v>
      </c>
      <c r="W106" s="223"/>
      <c r="X106" s="223"/>
      <c r="Y106" s="223"/>
      <c r="AG106" t="s">
        <v>121</v>
      </c>
    </row>
    <row r="107" spans="1:60" ht="22.5" outlineLevel="1" x14ac:dyDescent="0.2">
      <c r="A107" s="231">
        <v>29</v>
      </c>
      <c r="B107" s="232" t="s">
        <v>272</v>
      </c>
      <c r="C107" s="241" t="s">
        <v>273</v>
      </c>
      <c r="D107" s="233" t="s">
        <v>158</v>
      </c>
      <c r="E107" s="234">
        <v>146</v>
      </c>
      <c r="F107" s="235"/>
      <c r="G107" s="236">
        <f>ROUND(E107*F107,2)</f>
        <v>0</v>
      </c>
      <c r="H107" s="235"/>
      <c r="I107" s="236">
        <f>ROUND(E107*H107,2)</f>
        <v>0</v>
      </c>
      <c r="J107" s="235"/>
      <c r="K107" s="236">
        <f>ROUND(E107*J107,2)</f>
        <v>0</v>
      </c>
      <c r="L107" s="236">
        <v>21</v>
      </c>
      <c r="M107" s="236">
        <f>G107*(1+L107/100)</f>
        <v>0</v>
      </c>
      <c r="N107" s="234">
        <v>0</v>
      </c>
      <c r="O107" s="234">
        <f>ROUND(E107*N107,2)</f>
        <v>0</v>
      </c>
      <c r="P107" s="234">
        <v>0</v>
      </c>
      <c r="Q107" s="234">
        <f>ROUND(E107*P107,2)</f>
        <v>0</v>
      </c>
      <c r="R107" s="236" t="s">
        <v>144</v>
      </c>
      <c r="S107" s="236" t="s">
        <v>145</v>
      </c>
      <c r="T107" s="237" t="s">
        <v>145</v>
      </c>
      <c r="U107" s="222">
        <v>0.09</v>
      </c>
      <c r="V107" s="222">
        <f>ROUND(E107*U107,2)</f>
        <v>13.14</v>
      </c>
      <c r="W107" s="222"/>
      <c r="X107" s="222" t="s">
        <v>127</v>
      </c>
      <c r="Y107" s="222" t="s">
        <v>128</v>
      </c>
      <c r="Z107" s="212"/>
      <c r="AA107" s="212"/>
      <c r="AB107" s="212"/>
      <c r="AC107" s="212"/>
      <c r="AD107" s="212"/>
      <c r="AE107" s="212"/>
      <c r="AF107" s="212"/>
      <c r="AG107" s="212" t="s">
        <v>129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2.5" outlineLevel="2" x14ac:dyDescent="0.2">
      <c r="A108" s="219"/>
      <c r="B108" s="220"/>
      <c r="C108" s="258" t="s">
        <v>274</v>
      </c>
      <c r="D108" s="249"/>
      <c r="E108" s="249"/>
      <c r="F108" s="249"/>
      <c r="G108" s="249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147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50" t="str">
        <f>C108</f>
        <v>krajníků, desek nebo panelů od spojovacího materiálu s odklizením a uložením očištěných hmot a spojovacího materiálu na skládku na vzdálenost do 10 m</v>
      </c>
      <c r="BB108" s="212"/>
      <c r="BC108" s="212"/>
      <c r="BD108" s="212"/>
      <c r="BE108" s="212"/>
      <c r="BF108" s="212"/>
      <c r="BG108" s="212"/>
      <c r="BH108" s="212"/>
    </row>
    <row r="109" spans="1:60" outlineLevel="2" x14ac:dyDescent="0.2">
      <c r="A109" s="219"/>
      <c r="B109" s="220"/>
      <c r="C109" s="259" t="s">
        <v>267</v>
      </c>
      <c r="D109" s="247"/>
      <c r="E109" s="248">
        <v>146</v>
      </c>
      <c r="F109" s="222"/>
      <c r="G109" s="222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22"/>
      <c r="Z109" s="212"/>
      <c r="AA109" s="212"/>
      <c r="AB109" s="212"/>
      <c r="AC109" s="212"/>
      <c r="AD109" s="212"/>
      <c r="AE109" s="212"/>
      <c r="AF109" s="212"/>
      <c r="AG109" s="212" t="s">
        <v>149</v>
      </c>
      <c r="AH109" s="212">
        <v>5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22.5" outlineLevel="1" x14ac:dyDescent="0.2">
      <c r="A110" s="231">
        <v>30</v>
      </c>
      <c r="B110" s="232" t="s">
        <v>275</v>
      </c>
      <c r="C110" s="241" t="s">
        <v>276</v>
      </c>
      <c r="D110" s="233" t="s">
        <v>143</v>
      </c>
      <c r="E110" s="234">
        <v>109.5</v>
      </c>
      <c r="F110" s="235"/>
      <c r="G110" s="236">
        <f>ROUND(E110*F110,2)</f>
        <v>0</v>
      </c>
      <c r="H110" s="235"/>
      <c r="I110" s="236">
        <f>ROUND(E110*H110,2)</f>
        <v>0</v>
      </c>
      <c r="J110" s="235"/>
      <c r="K110" s="236">
        <f>ROUND(E110*J110,2)</f>
        <v>0</v>
      </c>
      <c r="L110" s="236">
        <v>21</v>
      </c>
      <c r="M110" s="236">
        <f>G110*(1+L110/100)</f>
        <v>0</v>
      </c>
      <c r="N110" s="234">
        <v>0</v>
      </c>
      <c r="O110" s="234">
        <f>ROUND(E110*N110,2)</f>
        <v>0</v>
      </c>
      <c r="P110" s="234">
        <v>0</v>
      </c>
      <c r="Q110" s="234">
        <f>ROUND(E110*P110,2)</f>
        <v>0</v>
      </c>
      <c r="R110" s="236" t="s">
        <v>144</v>
      </c>
      <c r="S110" s="236" t="s">
        <v>145</v>
      </c>
      <c r="T110" s="237" t="s">
        <v>145</v>
      </c>
      <c r="U110" s="222">
        <v>0.115</v>
      </c>
      <c r="V110" s="222">
        <f>ROUND(E110*U110,2)</f>
        <v>12.59</v>
      </c>
      <c r="W110" s="222"/>
      <c r="X110" s="222" t="s">
        <v>127</v>
      </c>
      <c r="Y110" s="222" t="s">
        <v>128</v>
      </c>
      <c r="Z110" s="212"/>
      <c r="AA110" s="212"/>
      <c r="AB110" s="212"/>
      <c r="AC110" s="212"/>
      <c r="AD110" s="212"/>
      <c r="AE110" s="212"/>
      <c r="AF110" s="212"/>
      <c r="AG110" s="212" t="s">
        <v>129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2.5" outlineLevel="2" x14ac:dyDescent="0.2">
      <c r="A111" s="219"/>
      <c r="B111" s="220"/>
      <c r="C111" s="258" t="s">
        <v>274</v>
      </c>
      <c r="D111" s="249"/>
      <c r="E111" s="249"/>
      <c r="F111" s="249"/>
      <c r="G111" s="249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22"/>
      <c r="Z111" s="212"/>
      <c r="AA111" s="212"/>
      <c r="AB111" s="212"/>
      <c r="AC111" s="212"/>
      <c r="AD111" s="212"/>
      <c r="AE111" s="212"/>
      <c r="AF111" s="212"/>
      <c r="AG111" s="212" t="s">
        <v>147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50" t="str">
        <f>C111</f>
        <v>krajníků, desek nebo panelů od spojovacího materiálu s odklizením a uložením očištěných hmot a spojovacího materiálu na skládku na vzdálenost do 10 m</v>
      </c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">
      <c r="A112" s="219"/>
      <c r="B112" s="220"/>
      <c r="C112" s="259" t="s">
        <v>155</v>
      </c>
      <c r="D112" s="247"/>
      <c r="E112" s="248">
        <v>109.5</v>
      </c>
      <c r="F112" s="222"/>
      <c r="G112" s="22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22"/>
      <c r="Z112" s="212"/>
      <c r="AA112" s="212"/>
      <c r="AB112" s="212"/>
      <c r="AC112" s="212"/>
      <c r="AD112" s="212"/>
      <c r="AE112" s="212"/>
      <c r="AF112" s="212"/>
      <c r="AG112" s="212" t="s">
        <v>149</v>
      </c>
      <c r="AH112" s="212">
        <v>5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x14ac:dyDescent="0.2">
      <c r="A113" s="224" t="s">
        <v>120</v>
      </c>
      <c r="B113" s="225" t="s">
        <v>86</v>
      </c>
      <c r="C113" s="240" t="s">
        <v>87</v>
      </c>
      <c r="D113" s="226"/>
      <c r="E113" s="227"/>
      <c r="F113" s="228"/>
      <c r="G113" s="228">
        <f>SUMIF(AG114:AG115,"&lt;&gt;NOR",G114:G115)</f>
        <v>0</v>
      </c>
      <c r="H113" s="228"/>
      <c r="I113" s="228">
        <f>SUM(I114:I115)</f>
        <v>0</v>
      </c>
      <c r="J113" s="228"/>
      <c r="K113" s="228">
        <f>SUM(K114:K115)</f>
        <v>0</v>
      </c>
      <c r="L113" s="228"/>
      <c r="M113" s="228">
        <f>SUM(M114:M115)</f>
        <v>0</v>
      </c>
      <c r="N113" s="227"/>
      <c r="O113" s="227">
        <f>SUM(O114:O115)</f>
        <v>0</v>
      </c>
      <c r="P113" s="227"/>
      <c r="Q113" s="227">
        <f>SUM(Q114:Q115)</f>
        <v>0</v>
      </c>
      <c r="R113" s="228"/>
      <c r="S113" s="228"/>
      <c r="T113" s="229"/>
      <c r="U113" s="223"/>
      <c r="V113" s="223">
        <f>SUM(V114:V115)</f>
        <v>45.16</v>
      </c>
      <c r="W113" s="223"/>
      <c r="X113" s="223"/>
      <c r="Y113" s="223"/>
      <c r="AG113" t="s">
        <v>121</v>
      </c>
    </row>
    <row r="114" spans="1:60" outlineLevel="1" x14ac:dyDescent="0.2">
      <c r="A114" s="231">
        <v>31</v>
      </c>
      <c r="B114" s="232" t="s">
        <v>277</v>
      </c>
      <c r="C114" s="241" t="s">
        <v>278</v>
      </c>
      <c r="D114" s="233" t="s">
        <v>279</v>
      </c>
      <c r="E114" s="234">
        <v>115.79536</v>
      </c>
      <c r="F114" s="235"/>
      <c r="G114" s="236">
        <f>ROUND(E114*F114,2)</f>
        <v>0</v>
      </c>
      <c r="H114" s="235"/>
      <c r="I114" s="236">
        <f>ROUND(E114*H114,2)</f>
        <v>0</v>
      </c>
      <c r="J114" s="235"/>
      <c r="K114" s="236">
        <f>ROUND(E114*J114,2)</f>
        <v>0</v>
      </c>
      <c r="L114" s="236">
        <v>21</v>
      </c>
      <c r="M114" s="236">
        <f>G114*(1+L114/100)</f>
        <v>0</v>
      </c>
      <c r="N114" s="234">
        <v>0</v>
      </c>
      <c r="O114" s="234">
        <f>ROUND(E114*N114,2)</f>
        <v>0</v>
      </c>
      <c r="P114" s="234">
        <v>0</v>
      </c>
      <c r="Q114" s="234">
        <f>ROUND(E114*P114,2)</f>
        <v>0</v>
      </c>
      <c r="R114" s="236" t="s">
        <v>144</v>
      </c>
      <c r="S114" s="236" t="s">
        <v>145</v>
      </c>
      <c r="T114" s="237" t="s">
        <v>145</v>
      </c>
      <c r="U114" s="222">
        <v>0.39</v>
      </c>
      <c r="V114" s="222">
        <f>ROUND(E114*U114,2)</f>
        <v>45.16</v>
      </c>
      <c r="W114" s="222"/>
      <c r="X114" s="222" t="s">
        <v>280</v>
      </c>
      <c r="Y114" s="222" t="s">
        <v>128</v>
      </c>
      <c r="Z114" s="212"/>
      <c r="AA114" s="212"/>
      <c r="AB114" s="212"/>
      <c r="AC114" s="212"/>
      <c r="AD114" s="212"/>
      <c r="AE114" s="212"/>
      <c r="AF114" s="212"/>
      <c r="AG114" s="212" t="s">
        <v>281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">
      <c r="A115" s="219"/>
      <c r="B115" s="220"/>
      <c r="C115" s="258" t="s">
        <v>282</v>
      </c>
      <c r="D115" s="249"/>
      <c r="E115" s="249"/>
      <c r="F115" s="249"/>
      <c r="G115" s="249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2"/>
      <c r="AA115" s="212"/>
      <c r="AB115" s="212"/>
      <c r="AC115" s="212"/>
      <c r="AD115" s="212"/>
      <c r="AE115" s="212"/>
      <c r="AF115" s="212"/>
      <c r="AG115" s="212" t="s">
        <v>147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x14ac:dyDescent="0.2">
      <c r="A116" s="224" t="s">
        <v>120</v>
      </c>
      <c r="B116" s="225" t="s">
        <v>88</v>
      </c>
      <c r="C116" s="240" t="s">
        <v>89</v>
      </c>
      <c r="D116" s="226"/>
      <c r="E116" s="227"/>
      <c r="F116" s="228"/>
      <c r="G116" s="228">
        <f>SUMIF(AG117:AG129,"&lt;&gt;NOR",G117:G129)</f>
        <v>0</v>
      </c>
      <c r="H116" s="228"/>
      <c r="I116" s="228">
        <f>SUM(I117:I129)</f>
        <v>0</v>
      </c>
      <c r="J116" s="228"/>
      <c r="K116" s="228">
        <f>SUM(K117:K129)</f>
        <v>0</v>
      </c>
      <c r="L116" s="228"/>
      <c r="M116" s="228">
        <f>SUM(M117:M129)</f>
        <v>0</v>
      </c>
      <c r="N116" s="227"/>
      <c r="O116" s="227">
        <f>SUM(O117:O129)</f>
        <v>0</v>
      </c>
      <c r="P116" s="227"/>
      <c r="Q116" s="227">
        <f>SUM(Q117:Q129)</f>
        <v>0</v>
      </c>
      <c r="R116" s="228"/>
      <c r="S116" s="228"/>
      <c r="T116" s="229"/>
      <c r="U116" s="223"/>
      <c r="V116" s="223">
        <f>SUM(V117:V129)</f>
        <v>178.31</v>
      </c>
      <c r="W116" s="223"/>
      <c r="X116" s="223"/>
      <c r="Y116" s="223"/>
      <c r="AG116" t="s">
        <v>121</v>
      </c>
    </row>
    <row r="117" spans="1:60" outlineLevel="1" x14ac:dyDescent="0.2">
      <c r="A117" s="231">
        <v>32</v>
      </c>
      <c r="B117" s="232" t="s">
        <v>283</v>
      </c>
      <c r="C117" s="241" t="s">
        <v>284</v>
      </c>
      <c r="D117" s="233" t="s">
        <v>279</v>
      </c>
      <c r="E117" s="234">
        <v>36.134999999999998</v>
      </c>
      <c r="F117" s="235"/>
      <c r="G117" s="236">
        <f>ROUND(E117*F117,2)</f>
        <v>0</v>
      </c>
      <c r="H117" s="235"/>
      <c r="I117" s="236">
        <f>ROUND(E117*H117,2)</f>
        <v>0</v>
      </c>
      <c r="J117" s="235"/>
      <c r="K117" s="236">
        <f>ROUND(E117*J117,2)</f>
        <v>0</v>
      </c>
      <c r="L117" s="236">
        <v>21</v>
      </c>
      <c r="M117" s="236">
        <f>G117*(1+L117/100)</f>
        <v>0</v>
      </c>
      <c r="N117" s="234">
        <v>0</v>
      </c>
      <c r="O117" s="234">
        <f>ROUND(E117*N117,2)</f>
        <v>0</v>
      </c>
      <c r="P117" s="234">
        <v>0</v>
      </c>
      <c r="Q117" s="234">
        <f>ROUND(E117*P117,2)</f>
        <v>0</v>
      </c>
      <c r="R117" s="236" t="s">
        <v>285</v>
      </c>
      <c r="S117" s="236" t="s">
        <v>145</v>
      </c>
      <c r="T117" s="237" t="s">
        <v>145</v>
      </c>
      <c r="U117" s="222">
        <v>0</v>
      </c>
      <c r="V117" s="222">
        <f>ROUND(E117*U117,2)</f>
        <v>0</v>
      </c>
      <c r="W117" s="222"/>
      <c r="X117" s="222" t="s">
        <v>127</v>
      </c>
      <c r="Y117" s="222" t="s">
        <v>128</v>
      </c>
      <c r="Z117" s="212"/>
      <c r="AA117" s="212"/>
      <c r="AB117" s="212"/>
      <c r="AC117" s="212"/>
      <c r="AD117" s="212"/>
      <c r="AE117" s="212"/>
      <c r="AF117" s="212"/>
      <c r="AG117" s="212" t="s">
        <v>129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2">
      <c r="A118" s="219"/>
      <c r="B118" s="220"/>
      <c r="C118" s="259" t="s">
        <v>286</v>
      </c>
      <c r="D118" s="247"/>
      <c r="E118" s="248">
        <v>36.134999999999998</v>
      </c>
      <c r="F118" s="222"/>
      <c r="G118" s="222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2"/>
      <c r="AA118" s="212"/>
      <c r="AB118" s="212"/>
      <c r="AC118" s="212"/>
      <c r="AD118" s="212"/>
      <c r="AE118" s="212"/>
      <c r="AF118" s="212"/>
      <c r="AG118" s="212" t="s">
        <v>149</v>
      </c>
      <c r="AH118" s="212">
        <v>7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2.5" outlineLevel="1" x14ac:dyDescent="0.2">
      <c r="A119" s="231">
        <v>33</v>
      </c>
      <c r="B119" s="232" t="s">
        <v>287</v>
      </c>
      <c r="C119" s="241" t="s">
        <v>288</v>
      </c>
      <c r="D119" s="233" t="s">
        <v>279</v>
      </c>
      <c r="E119" s="234">
        <v>47.231000000000002</v>
      </c>
      <c r="F119" s="235"/>
      <c r="G119" s="236">
        <f>ROUND(E119*F119,2)</f>
        <v>0</v>
      </c>
      <c r="H119" s="235"/>
      <c r="I119" s="236">
        <f>ROUND(E119*H119,2)</f>
        <v>0</v>
      </c>
      <c r="J119" s="235"/>
      <c r="K119" s="236">
        <f>ROUND(E119*J119,2)</f>
        <v>0</v>
      </c>
      <c r="L119" s="236">
        <v>21</v>
      </c>
      <c r="M119" s="236">
        <f>G119*(1+L119/100)</f>
        <v>0</v>
      </c>
      <c r="N119" s="234">
        <v>0</v>
      </c>
      <c r="O119" s="234">
        <f>ROUND(E119*N119,2)</f>
        <v>0</v>
      </c>
      <c r="P119" s="234">
        <v>0</v>
      </c>
      <c r="Q119" s="234">
        <f>ROUND(E119*P119,2)</f>
        <v>0</v>
      </c>
      <c r="R119" s="236" t="s">
        <v>285</v>
      </c>
      <c r="S119" s="236" t="s">
        <v>145</v>
      </c>
      <c r="T119" s="237" t="s">
        <v>145</v>
      </c>
      <c r="U119" s="222">
        <v>0</v>
      </c>
      <c r="V119" s="222">
        <f>ROUND(E119*U119,2)</f>
        <v>0</v>
      </c>
      <c r="W119" s="222"/>
      <c r="X119" s="222" t="s">
        <v>127</v>
      </c>
      <c r="Y119" s="222" t="s">
        <v>128</v>
      </c>
      <c r="Z119" s="212"/>
      <c r="AA119" s="212"/>
      <c r="AB119" s="212"/>
      <c r="AC119" s="212"/>
      <c r="AD119" s="212"/>
      <c r="AE119" s="212"/>
      <c r="AF119" s="212"/>
      <c r="AG119" s="212" t="s">
        <v>129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2" x14ac:dyDescent="0.2">
      <c r="A120" s="219"/>
      <c r="B120" s="220"/>
      <c r="C120" s="259" t="s">
        <v>289</v>
      </c>
      <c r="D120" s="247"/>
      <c r="E120" s="248">
        <v>15.111000000000001</v>
      </c>
      <c r="F120" s="222"/>
      <c r="G120" s="222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22"/>
      <c r="Z120" s="212"/>
      <c r="AA120" s="212"/>
      <c r="AB120" s="212"/>
      <c r="AC120" s="212"/>
      <c r="AD120" s="212"/>
      <c r="AE120" s="212"/>
      <c r="AF120" s="212"/>
      <c r="AG120" s="212" t="s">
        <v>149</v>
      </c>
      <c r="AH120" s="212">
        <v>7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2">
      <c r="A121" s="219"/>
      <c r="B121" s="220"/>
      <c r="C121" s="259" t="s">
        <v>290</v>
      </c>
      <c r="D121" s="247"/>
      <c r="E121" s="248">
        <v>32.119999999999997</v>
      </c>
      <c r="F121" s="222"/>
      <c r="G121" s="222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22"/>
      <c r="Z121" s="212"/>
      <c r="AA121" s="212"/>
      <c r="AB121" s="212"/>
      <c r="AC121" s="212"/>
      <c r="AD121" s="212"/>
      <c r="AE121" s="212"/>
      <c r="AF121" s="212"/>
      <c r="AG121" s="212" t="s">
        <v>149</v>
      </c>
      <c r="AH121" s="212">
        <v>7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31">
        <v>34</v>
      </c>
      <c r="B122" s="232" t="s">
        <v>291</v>
      </c>
      <c r="C122" s="241" t="s">
        <v>292</v>
      </c>
      <c r="D122" s="233" t="s">
        <v>279</v>
      </c>
      <c r="E122" s="234">
        <v>83.366</v>
      </c>
      <c r="F122" s="235"/>
      <c r="G122" s="236">
        <f>ROUND(E122*F122,2)</f>
        <v>0</v>
      </c>
      <c r="H122" s="235"/>
      <c r="I122" s="236">
        <f>ROUND(E122*H122,2)</f>
        <v>0</v>
      </c>
      <c r="J122" s="235"/>
      <c r="K122" s="236">
        <f>ROUND(E122*J122,2)</f>
        <v>0</v>
      </c>
      <c r="L122" s="236">
        <v>21</v>
      </c>
      <c r="M122" s="236">
        <f>G122*(1+L122/100)</f>
        <v>0</v>
      </c>
      <c r="N122" s="234">
        <v>0</v>
      </c>
      <c r="O122" s="234">
        <f>ROUND(E122*N122,2)</f>
        <v>0</v>
      </c>
      <c r="P122" s="234">
        <v>0</v>
      </c>
      <c r="Q122" s="234">
        <f>ROUND(E122*P122,2)</f>
        <v>0</v>
      </c>
      <c r="R122" s="236" t="s">
        <v>144</v>
      </c>
      <c r="S122" s="236" t="s">
        <v>145</v>
      </c>
      <c r="T122" s="237" t="s">
        <v>145</v>
      </c>
      <c r="U122" s="222">
        <v>9.9000000000000005E-2</v>
      </c>
      <c r="V122" s="222">
        <f>ROUND(E122*U122,2)</f>
        <v>8.25</v>
      </c>
      <c r="W122" s="222"/>
      <c r="X122" s="222" t="s">
        <v>293</v>
      </c>
      <c r="Y122" s="222" t="s">
        <v>128</v>
      </c>
      <c r="Z122" s="212"/>
      <c r="AA122" s="212"/>
      <c r="AB122" s="212"/>
      <c r="AC122" s="212"/>
      <c r="AD122" s="212"/>
      <c r="AE122" s="212"/>
      <c r="AF122" s="212"/>
      <c r="AG122" s="212" t="s">
        <v>294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2">
      <c r="A123" s="219"/>
      <c r="B123" s="220"/>
      <c r="C123" s="258" t="s">
        <v>295</v>
      </c>
      <c r="D123" s="249"/>
      <c r="E123" s="249"/>
      <c r="F123" s="249"/>
      <c r="G123" s="249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22"/>
      <c r="Z123" s="212"/>
      <c r="AA123" s="212"/>
      <c r="AB123" s="212"/>
      <c r="AC123" s="212"/>
      <c r="AD123" s="212"/>
      <c r="AE123" s="212"/>
      <c r="AF123" s="212"/>
      <c r="AG123" s="212" t="s">
        <v>147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51">
        <v>35</v>
      </c>
      <c r="B124" s="252" t="s">
        <v>296</v>
      </c>
      <c r="C124" s="260" t="s">
        <v>297</v>
      </c>
      <c r="D124" s="253" t="s">
        <v>279</v>
      </c>
      <c r="E124" s="254">
        <v>83.366</v>
      </c>
      <c r="F124" s="255"/>
      <c r="G124" s="256">
        <f>ROUND(E124*F124,2)</f>
        <v>0</v>
      </c>
      <c r="H124" s="255"/>
      <c r="I124" s="256">
        <f>ROUND(E124*H124,2)</f>
        <v>0</v>
      </c>
      <c r="J124" s="255"/>
      <c r="K124" s="256">
        <f>ROUND(E124*J124,2)</f>
        <v>0</v>
      </c>
      <c r="L124" s="256">
        <v>21</v>
      </c>
      <c r="M124" s="256">
        <f>G124*(1+L124/100)</f>
        <v>0</v>
      </c>
      <c r="N124" s="254">
        <v>0</v>
      </c>
      <c r="O124" s="254">
        <f>ROUND(E124*N124,2)</f>
        <v>0</v>
      </c>
      <c r="P124" s="254">
        <v>0</v>
      </c>
      <c r="Q124" s="254">
        <f>ROUND(E124*P124,2)</f>
        <v>0</v>
      </c>
      <c r="R124" s="256" t="s">
        <v>285</v>
      </c>
      <c r="S124" s="256" t="s">
        <v>145</v>
      </c>
      <c r="T124" s="257" t="s">
        <v>145</v>
      </c>
      <c r="U124" s="222">
        <v>0.94199999999999995</v>
      </c>
      <c r="V124" s="222">
        <f>ROUND(E124*U124,2)</f>
        <v>78.53</v>
      </c>
      <c r="W124" s="222"/>
      <c r="X124" s="222" t="s">
        <v>293</v>
      </c>
      <c r="Y124" s="222" t="s">
        <v>128</v>
      </c>
      <c r="Z124" s="212"/>
      <c r="AA124" s="212"/>
      <c r="AB124" s="212"/>
      <c r="AC124" s="212"/>
      <c r="AD124" s="212"/>
      <c r="AE124" s="212"/>
      <c r="AF124" s="212"/>
      <c r="AG124" s="212" t="s">
        <v>294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1" x14ac:dyDescent="0.2">
      <c r="A125" s="251">
        <v>36</v>
      </c>
      <c r="B125" s="252" t="s">
        <v>298</v>
      </c>
      <c r="C125" s="260" t="s">
        <v>299</v>
      </c>
      <c r="D125" s="253" t="s">
        <v>279</v>
      </c>
      <c r="E125" s="254">
        <v>833.66</v>
      </c>
      <c r="F125" s="255"/>
      <c r="G125" s="256">
        <f>ROUND(E125*F125,2)</f>
        <v>0</v>
      </c>
      <c r="H125" s="255"/>
      <c r="I125" s="256">
        <f>ROUND(E125*H125,2)</f>
        <v>0</v>
      </c>
      <c r="J125" s="255"/>
      <c r="K125" s="256">
        <f>ROUND(E125*J125,2)</f>
        <v>0</v>
      </c>
      <c r="L125" s="256">
        <v>21</v>
      </c>
      <c r="M125" s="256">
        <f>G125*(1+L125/100)</f>
        <v>0</v>
      </c>
      <c r="N125" s="254">
        <v>0</v>
      </c>
      <c r="O125" s="254">
        <f>ROUND(E125*N125,2)</f>
        <v>0</v>
      </c>
      <c r="P125" s="254">
        <v>0</v>
      </c>
      <c r="Q125" s="254">
        <f>ROUND(E125*P125,2)</f>
        <v>0</v>
      </c>
      <c r="R125" s="256" t="s">
        <v>285</v>
      </c>
      <c r="S125" s="256" t="s">
        <v>145</v>
      </c>
      <c r="T125" s="257" t="s">
        <v>145</v>
      </c>
      <c r="U125" s="222">
        <v>0.105</v>
      </c>
      <c r="V125" s="222">
        <f>ROUND(E125*U125,2)</f>
        <v>87.53</v>
      </c>
      <c r="W125" s="222"/>
      <c r="X125" s="222" t="s">
        <v>293</v>
      </c>
      <c r="Y125" s="222" t="s">
        <v>128</v>
      </c>
      <c r="Z125" s="212"/>
      <c r="AA125" s="212"/>
      <c r="AB125" s="212"/>
      <c r="AC125" s="212"/>
      <c r="AD125" s="212"/>
      <c r="AE125" s="212"/>
      <c r="AF125" s="212"/>
      <c r="AG125" s="212" t="s">
        <v>294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31">
        <v>37</v>
      </c>
      <c r="B126" s="232" t="s">
        <v>300</v>
      </c>
      <c r="C126" s="241" t="s">
        <v>301</v>
      </c>
      <c r="D126" s="233" t="s">
        <v>279</v>
      </c>
      <c r="E126" s="234">
        <v>83.366</v>
      </c>
      <c r="F126" s="235"/>
      <c r="G126" s="236">
        <f>ROUND(E126*F126,2)</f>
        <v>0</v>
      </c>
      <c r="H126" s="235"/>
      <c r="I126" s="236">
        <f>ROUND(E126*H126,2)</f>
        <v>0</v>
      </c>
      <c r="J126" s="235"/>
      <c r="K126" s="236">
        <f>ROUND(E126*J126,2)</f>
        <v>0</v>
      </c>
      <c r="L126" s="236">
        <v>21</v>
      </c>
      <c r="M126" s="236">
        <f>G126*(1+L126/100)</f>
        <v>0</v>
      </c>
      <c r="N126" s="234">
        <v>0</v>
      </c>
      <c r="O126" s="234">
        <f>ROUND(E126*N126,2)</f>
        <v>0</v>
      </c>
      <c r="P126" s="234">
        <v>0</v>
      </c>
      <c r="Q126" s="234">
        <f>ROUND(E126*P126,2)</f>
        <v>0</v>
      </c>
      <c r="R126" s="236" t="s">
        <v>302</v>
      </c>
      <c r="S126" s="236" t="s">
        <v>145</v>
      </c>
      <c r="T126" s="237" t="s">
        <v>145</v>
      </c>
      <c r="U126" s="222">
        <v>4.2000000000000003E-2</v>
      </c>
      <c r="V126" s="222">
        <f>ROUND(E126*U126,2)</f>
        <v>3.5</v>
      </c>
      <c r="W126" s="222"/>
      <c r="X126" s="222" t="s">
        <v>293</v>
      </c>
      <c r="Y126" s="222" t="s">
        <v>128</v>
      </c>
      <c r="Z126" s="212"/>
      <c r="AA126" s="212"/>
      <c r="AB126" s="212"/>
      <c r="AC126" s="212"/>
      <c r="AD126" s="212"/>
      <c r="AE126" s="212"/>
      <c r="AF126" s="212"/>
      <c r="AG126" s="212" t="s">
        <v>294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">
      <c r="A127" s="219"/>
      <c r="B127" s="220"/>
      <c r="C127" s="258" t="s">
        <v>303</v>
      </c>
      <c r="D127" s="249"/>
      <c r="E127" s="249"/>
      <c r="F127" s="249"/>
      <c r="G127" s="249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2"/>
      <c r="AA127" s="212"/>
      <c r="AB127" s="212"/>
      <c r="AC127" s="212"/>
      <c r="AD127" s="212"/>
      <c r="AE127" s="212"/>
      <c r="AF127" s="212"/>
      <c r="AG127" s="212" t="s">
        <v>147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31">
        <v>38</v>
      </c>
      <c r="B128" s="232" t="s">
        <v>304</v>
      </c>
      <c r="C128" s="241" t="s">
        <v>305</v>
      </c>
      <c r="D128" s="233" t="s">
        <v>279</v>
      </c>
      <c r="E128" s="234">
        <v>83.366</v>
      </c>
      <c r="F128" s="235"/>
      <c r="G128" s="236">
        <f>ROUND(E128*F128,2)</f>
        <v>0</v>
      </c>
      <c r="H128" s="235"/>
      <c r="I128" s="236">
        <f>ROUND(E128*H128,2)</f>
        <v>0</v>
      </c>
      <c r="J128" s="235"/>
      <c r="K128" s="236">
        <f>ROUND(E128*J128,2)</f>
        <v>0</v>
      </c>
      <c r="L128" s="236">
        <v>21</v>
      </c>
      <c r="M128" s="236">
        <f>G128*(1+L128/100)</f>
        <v>0</v>
      </c>
      <c r="N128" s="234">
        <v>0</v>
      </c>
      <c r="O128" s="234">
        <f>ROUND(E128*N128,2)</f>
        <v>0</v>
      </c>
      <c r="P128" s="234">
        <v>0</v>
      </c>
      <c r="Q128" s="234">
        <f>ROUND(E128*P128,2)</f>
        <v>0</v>
      </c>
      <c r="R128" s="236" t="s">
        <v>302</v>
      </c>
      <c r="S128" s="236" t="s">
        <v>145</v>
      </c>
      <c r="T128" s="237" t="s">
        <v>145</v>
      </c>
      <c r="U128" s="222">
        <v>6.0000000000000001E-3</v>
      </c>
      <c r="V128" s="222">
        <f>ROUND(E128*U128,2)</f>
        <v>0.5</v>
      </c>
      <c r="W128" s="222"/>
      <c r="X128" s="222" t="s">
        <v>293</v>
      </c>
      <c r="Y128" s="222" t="s">
        <v>128</v>
      </c>
      <c r="Z128" s="212"/>
      <c r="AA128" s="212"/>
      <c r="AB128" s="212"/>
      <c r="AC128" s="212"/>
      <c r="AD128" s="212"/>
      <c r="AE128" s="212"/>
      <c r="AF128" s="212"/>
      <c r="AG128" s="212" t="s">
        <v>294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2" x14ac:dyDescent="0.2">
      <c r="A129" s="219"/>
      <c r="B129" s="220"/>
      <c r="C129" s="258" t="s">
        <v>306</v>
      </c>
      <c r="D129" s="249"/>
      <c r="E129" s="249"/>
      <c r="F129" s="249"/>
      <c r="G129" s="249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22"/>
      <c r="Z129" s="212"/>
      <c r="AA129" s="212"/>
      <c r="AB129" s="212"/>
      <c r="AC129" s="212"/>
      <c r="AD129" s="212"/>
      <c r="AE129" s="212"/>
      <c r="AF129" s="212"/>
      <c r="AG129" s="212" t="s">
        <v>147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x14ac:dyDescent="0.2">
      <c r="A130" s="224" t="s">
        <v>120</v>
      </c>
      <c r="B130" s="225" t="s">
        <v>91</v>
      </c>
      <c r="C130" s="240" t="s">
        <v>27</v>
      </c>
      <c r="D130" s="226"/>
      <c r="E130" s="227"/>
      <c r="F130" s="228"/>
      <c r="G130" s="228">
        <f>SUMIF(AG131:AG143,"&lt;&gt;NOR",G131:G143)</f>
        <v>0</v>
      </c>
      <c r="H130" s="228"/>
      <c r="I130" s="228">
        <f>SUM(I131:I143)</f>
        <v>0</v>
      </c>
      <c r="J130" s="228"/>
      <c r="K130" s="228">
        <f>SUM(K131:K143)</f>
        <v>0</v>
      </c>
      <c r="L130" s="228"/>
      <c r="M130" s="228">
        <f>SUM(M131:M143)</f>
        <v>0</v>
      </c>
      <c r="N130" s="227"/>
      <c r="O130" s="227">
        <f>SUM(O131:O143)</f>
        <v>0</v>
      </c>
      <c r="P130" s="227"/>
      <c r="Q130" s="227">
        <f>SUM(Q131:Q143)</f>
        <v>0</v>
      </c>
      <c r="R130" s="228"/>
      <c r="S130" s="228"/>
      <c r="T130" s="229"/>
      <c r="U130" s="223"/>
      <c r="V130" s="223">
        <f>SUM(V131:V143)</f>
        <v>0</v>
      </c>
      <c r="W130" s="223"/>
      <c r="X130" s="223"/>
      <c r="Y130" s="223"/>
      <c r="AG130" t="s">
        <v>121</v>
      </c>
    </row>
    <row r="131" spans="1:60" outlineLevel="1" x14ac:dyDescent="0.2">
      <c r="A131" s="231">
        <v>39</v>
      </c>
      <c r="B131" s="232" t="s">
        <v>307</v>
      </c>
      <c r="C131" s="241" t="s">
        <v>308</v>
      </c>
      <c r="D131" s="233" t="s">
        <v>309</v>
      </c>
      <c r="E131" s="234">
        <v>1</v>
      </c>
      <c r="F131" s="235"/>
      <c r="G131" s="236">
        <f>ROUND(E131*F131,2)</f>
        <v>0</v>
      </c>
      <c r="H131" s="235"/>
      <c r="I131" s="236">
        <f>ROUND(E131*H131,2)</f>
        <v>0</v>
      </c>
      <c r="J131" s="235"/>
      <c r="K131" s="236">
        <f>ROUND(E131*J131,2)</f>
        <v>0</v>
      </c>
      <c r="L131" s="236">
        <v>21</v>
      </c>
      <c r="M131" s="236">
        <f>G131*(1+L131/100)</f>
        <v>0</v>
      </c>
      <c r="N131" s="234">
        <v>0</v>
      </c>
      <c r="O131" s="234">
        <f>ROUND(E131*N131,2)</f>
        <v>0</v>
      </c>
      <c r="P131" s="234">
        <v>0</v>
      </c>
      <c r="Q131" s="234">
        <f>ROUND(E131*P131,2)</f>
        <v>0</v>
      </c>
      <c r="R131" s="236"/>
      <c r="S131" s="236" t="s">
        <v>145</v>
      </c>
      <c r="T131" s="237" t="s">
        <v>126</v>
      </c>
      <c r="U131" s="222">
        <v>0</v>
      </c>
      <c r="V131" s="222">
        <f>ROUND(E131*U131,2)</f>
        <v>0</v>
      </c>
      <c r="W131" s="222"/>
      <c r="X131" s="222" t="s">
        <v>310</v>
      </c>
      <c r="Y131" s="222" t="s">
        <v>128</v>
      </c>
      <c r="Z131" s="212"/>
      <c r="AA131" s="212"/>
      <c r="AB131" s="212"/>
      <c r="AC131" s="212"/>
      <c r="AD131" s="212"/>
      <c r="AE131" s="212"/>
      <c r="AF131" s="212"/>
      <c r="AG131" s="212" t="s">
        <v>311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">
      <c r="A132" s="219"/>
      <c r="B132" s="220"/>
      <c r="C132" s="242" t="s">
        <v>349</v>
      </c>
      <c r="D132" s="238"/>
      <c r="E132" s="238"/>
      <c r="F132" s="238"/>
      <c r="G132" s="238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131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2.5" outlineLevel="3" x14ac:dyDescent="0.2">
      <c r="A133" s="219"/>
      <c r="B133" s="220"/>
      <c r="C133" s="243" t="s">
        <v>312</v>
      </c>
      <c r="D133" s="239"/>
      <c r="E133" s="239"/>
      <c r="F133" s="239"/>
      <c r="G133" s="239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131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50" t="str">
        <f>C133</f>
        <v>Vyhotovení protokolu o vytyčení stavby se seznamem souřadnic vytyčených bodů a jejich polohopisnými (S-JTSK) a výškopisnými (Bpv) hodnotami.</v>
      </c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31">
        <v>40</v>
      </c>
      <c r="B134" s="232" t="s">
        <v>313</v>
      </c>
      <c r="C134" s="241" t="s">
        <v>314</v>
      </c>
      <c r="D134" s="233" t="s">
        <v>309</v>
      </c>
      <c r="E134" s="234">
        <v>1</v>
      </c>
      <c r="F134" s="235"/>
      <c r="G134" s="236">
        <f>ROUND(E134*F134,2)</f>
        <v>0</v>
      </c>
      <c r="H134" s="235"/>
      <c r="I134" s="236">
        <f>ROUND(E134*H134,2)</f>
        <v>0</v>
      </c>
      <c r="J134" s="235"/>
      <c r="K134" s="236">
        <f>ROUND(E134*J134,2)</f>
        <v>0</v>
      </c>
      <c r="L134" s="236">
        <v>21</v>
      </c>
      <c r="M134" s="236">
        <f>G134*(1+L134/100)</f>
        <v>0</v>
      </c>
      <c r="N134" s="234">
        <v>0</v>
      </c>
      <c r="O134" s="234">
        <f>ROUND(E134*N134,2)</f>
        <v>0</v>
      </c>
      <c r="P134" s="234">
        <v>0</v>
      </c>
      <c r="Q134" s="234">
        <f>ROUND(E134*P134,2)</f>
        <v>0</v>
      </c>
      <c r="R134" s="236"/>
      <c r="S134" s="236" t="s">
        <v>145</v>
      </c>
      <c r="T134" s="237" t="s">
        <v>126</v>
      </c>
      <c r="U134" s="222">
        <v>0</v>
      </c>
      <c r="V134" s="222">
        <f>ROUND(E134*U134,2)</f>
        <v>0</v>
      </c>
      <c r="W134" s="222"/>
      <c r="X134" s="222" t="s">
        <v>310</v>
      </c>
      <c r="Y134" s="222" t="s">
        <v>128</v>
      </c>
      <c r="Z134" s="212"/>
      <c r="AA134" s="212"/>
      <c r="AB134" s="212"/>
      <c r="AC134" s="212"/>
      <c r="AD134" s="212"/>
      <c r="AE134" s="212"/>
      <c r="AF134" s="212"/>
      <c r="AG134" s="212" t="s">
        <v>311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2">
      <c r="A135" s="219"/>
      <c r="B135" s="220"/>
      <c r="C135" s="242" t="s">
        <v>315</v>
      </c>
      <c r="D135" s="238"/>
      <c r="E135" s="238"/>
      <c r="F135" s="238"/>
      <c r="G135" s="238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22"/>
      <c r="Z135" s="212"/>
      <c r="AA135" s="212"/>
      <c r="AB135" s="212"/>
      <c r="AC135" s="212"/>
      <c r="AD135" s="212"/>
      <c r="AE135" s="212"/>
      <c r="AF135" s="212"/>
      <c r="AG135" s="212" t="s">
        <v>131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50" t="str">
        <f>C135</f>
        <v>Zaměření a vytýčení stávajících inženýrských sítí v místě stavby z hlediska jejich ochrany při provádění stavby.</v>
      </c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31">
        <v>41</v>
      </c>
      <c r="B136" s="232" t="s">
        <v>316</v>
      </c>
      <c r="C136" s="241" t="s">
        <v>317</v>
      </c>
      <c r="D136" s="233" t="s">
        <v>309</v>
      </c>
      <c r="E136" s="234">
        <v>1</v>
      </c>
      <c r="F136" s="235"/>
      <c r="G136" s="236">
        <f>ROUND(E136*F136,2)</f>
        <v>0</v>
      </c>
      <c r="H136" s="235"/>
      <c r="I136" s="236">
        <f>ROUND(E136*H136,2)</f>
        <v>0</v>
      </c>
      <c r="J136" s="235"/>
      <c r="K136" s="236">
        <f>ROUND(E136*J136,2)</f>
        <v>0</v>
      </c>
      <c r="L136" s="236">
        <v>21</v>
      </c>
      <c r="M136" s="236">
        <f>G136*(1+L136/100)</f>
        <v>0</v>
      </c>
      <c r="N136" s="234">
        <v>0</v>
      </c>
      <c r="O136" s="234">
        <f>ROUND(E136*N136,2)</f>
        <v>0</v>
      </c>
      <c r="P136" s="234">
        <v>0</v>
      </c>
      <c r="Q136" s="234">
        <f>ROUND(E136*P136,2)</f>
        <v>0</v>
      </c>
      <c r="R136" s="236"/>
      <c r="S136" s="236" t="s">
        <v>145</v>
      </c>
      <c r="T136" s="237" t="s">
        <v>126</v>
      </c>
      <c r="U136" s="222">
        <v>0</v>
      </c>
      <c r="V136" s="222">
        <f>ROUND(E136*U136,2)</f>
        <v>0</v>
      </c>
      <c r="W136" s="222"/>
      <c r="X136" s="222" t="s">
        <v>310</v>
      </c>
      <c r="Y136" s="222" t="s">
        <v>128</v>
      </c>
      <c r="Z136" s="212"/>
      <c r="AA136" s="212"/>
      <c r="AB136" s="212"/>
      <c r="AC136" s="212"/>
      <c r="AD136" s="212"/>
      <c r="AE136" s="212"/>
      <c r="AF136" s="212"/>
      <c r="AG136" s="212" t="s">
        <v>311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22.5" outlineLevel="2" x14ac:dyDescent="0.2">
      <c r="A137" s="219"/>
      <c r="B137" s="220"/>
      <c r="C137" s="242" t="s">
        <v>318</v>
      </c>
      <c r="D137" s="238"/>
      <c r="E137" s="238"/>
      <c r="F137" s="238"/>
      <c r="G137" s="238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22"/>
      <c r="Z137" s="212"/>
      <c r="AA137" s="212"/>
      <c r="AB137" s="212"/>
      <c r="AC137" s="212"/>
      <c r="AD137" s="212"/>
      <c r="AE137" s="212"/>
      <c r="AF137" s="212"/>
      <c r="AG137" s="212" t="s">
        <v>131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50" t="str">
        <f>C137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31">
        <v>42</v>
      </c>
      <c r="B138" s="232" t="s">
        <v>319</v>
      </c>
      <c r="C138" s="241" t="s">
        <v>320</v>
      </c>
      <c r="D138" s="233" t="s">
        <v>309</v>
      </c>
      <c r="E138" s="234">
        <v>1</v>
      </c>
      <c r="F138" s="235"/>
      <c r="G138" s="236">
        <f>ROUND(E138*F138,2)</f>
        <v>0</v>
      </c>
      <c r="H138" s="235"/>
      <c r="I138" s="236">
        <f>ROUND(E138*H138,2)</f>
        <v>0</v>
      </c>
      <c r="J138" s="235"/>
      <c r="K138" s="236">
        <f>ROUND(E138*J138,2)</f>
        <v>0</v>
      </c>
      <c r="L138" s="236">
        <v>21</v>
      </c>
      <c r="M138" s="236">
        <f>G138*(1+L138/100)</f>
        <v>0</v>
      </c>
      <c r="N138" s="234">
        <v>0</v>
      </c>
      <c r="O138" s="234">
        <f>ROUND(E138*N138,2)</f>
        <v>0</v>
      </c>
      <c r="P138" s="234">
        <v>0</v>
      </c>
      <c r="Q138" s="234">
        <f>ROUND(E138*P138,2)</f>
        <v>0</v>
      </c>
      <c r="R138" s="236"/>
      <c r="S138" s="236" t="s">
        <v>145</v>
      </c>
      <c r="T138" s="237" t="s">
        <v>126</v>
      </c>
      <c r="U138" s="222">
        <v>0</v>
      </c>
      <c r="V138" s="222">
        <f>ROUND(E138*U138,2)</f>
        <v>0</v>
      </c>
      <c r="W138" s="222"/>
      <c r="X138" s="222" t="s">
        <v>310</v>
      </c>
      <c r="Y138" s="222" t="s">
        <v>128</v>
      </c>
      <c r="Z138" s="212"/>
      <c r="AA138" s="212"/>
      <c r="AB138" s="212"/>
      <c r="AC138" s="212"/>
      <c r="AD138" s="212"/>
      <c r="AE138" s="212"/>
      <c r="AF138" s="212"/>
      <c r="AG138" s="212" t="s">
        <v>311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33.75" outlineLevel="2" x14ac:dyDescent="0.2">
      <c r="A139" s="219"/>
      <c r="B139" s="220"/>
      <c r="C139" s="242" t="s">
        <v>321</v>
      </c>
      <c r="D139" s="238"/>
      <c r="E139" s="238"/>
      <c r="F139" s="238"/>
      <c r="G139" s="238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22"/>
      <c r="Z139" s="212"/>
      <c r="AA139" s="212"/>
      <c r="AB139" s="212"/>
      <c r="AC139" s="212"/>
      <c r="AD139" s="212"/>
      <c r="AE139" s="212"/>
      <c r="AF139" s="212"/>
      <c r="AG139" s="212" t="s">
        <v>131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50" t="str">
        <f>C139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31">
        <v>43</v>
      </c>
      <c r="B140" s="232" t="s">
        <v>322</v>
      </c>
      <c r="C140" s="241" t="s">
        <v>323</v>
      </c>
      <c r="D140" s="233" t="s">
        <v>309</v>
      </c>
      <c r="E140" s="234">
        <v>1</v>
      </c>
      <c r="F140" s="235"/>
      <c r="G140" s="236">
        <f>ROUND(E140*F140,2)</f>
        <v>0</v>
      </c>
      <c r="H140" s="235"/>
      <c r="I140" s="236">
        <f>ROUND(E140*H140,2)</f>
        <v>0</v>
      </c>
      <c r="J140" s="235"/>
      <c r="K140" s="236">
        <f>ROUND(E140*J140,2)</f>
        <v>0</v>
      </c>
      <c r="L140" s="236">
        <v>21</v>
      </c>
      <c r="M140" s="236">
        <f>G140*(1+L140/100)</f>
        <v>0</v>
      </c>
      <c r="N140" s="234">
        <v>0</v>
      </c>
      <c r="O140" s="234">
        <f>ROUND(E140*N140,2)</f>
        <v>0</v>
      </c>
      <c r="P140" s="234">
        <v>0</v>
      </c>
      <c r="Q140" s="234">
        <f>ROUND(E140*P140,2)</f>
        <v>0</v>
      </c>
      <c r="R140" s="236"/>
      <c r="S140" s="236" t="s">
        <v>145</v>
      </c>
      <c r="T140" s="237" t="s">
        <v>126</v>
      </c>
      <c r="U140" s="222">
        <v>0</v>
      </c>
      <c r="V140" s="222">
        <f>ROUND(E140*U140,2)</f>
        <v>0</v>
      </c>
      <c r="W140" s="222"/>
      <c r="X140" s="222" t="s">
        <v>310</v>
      </c>
      <c r="Y140" s="222" t="s">
        <v>128</v>
      </c>
      <c r="Z140" s="212"/>
      <c r="AA140" s="212"/>
      <c r="AB140" s="212"/>
      <c r="AC140" s="212"/>
      <c r="AD140" s="212"/>
      <c r="AE140" s="212"/>
      <c r="AF140" s="212"/>
      <c r="AG140" s="212" t="s">
        <v>311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2.5" outlineLevel="2" x14ac:dyDescent="0.2">
      <c r="A141" s="219"/>
      <c r="B141" s="220"/>
      <c r="C141" s="242" t="s">
        <v>324</v>
      </c>
      <c r="D141" s="238"/>
      <c r="E141" s="238"/>
      <c r="F141" s="238"/>
      <c r="G141" s="238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22"/>
      <c r="Z141" s="212"/>
      <c r="AA141" s="212"/>
      <c r="AB141" s="212"/>
      <c r="AC141" s="212"/>
      <c r="AD141" s="212"/>
      <c r="AE141" s="212"/>
      <c r="AF141" s="212"/>
      <c r="AG141" s="212" t="s">
        <v>131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50" t="str">
        <f>C141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31">
        <v>44</v>
      </c>
      <c r="B142" s="232" t="s">
        <v>325</v>
      </c>
      <c r="C142" s="241" t="s">
        <v>326</v>
      </c>
      <c r="D142" s="233" t="s">
        <v>309</v>
      </c>
      <c r="E142" s="234">
        <v>1</v>
      </c>
      <c r="F142" s="235"/>
      <c r="G142" s="236">
        <f>ROUND(E142*F142,2)</f>
        <v>0</v>
      </c>
      <c r="H142" s="235"/>
      <c r="I142" s="236">
        <f>ROUND(E142*H142,2)</f>
        <v>0</v>
      </c>
      <c r="J142" s="235"/>
      <c r="K142" s="236">
        <f>ROUND(E142*J142,2)</f>
        <v>0</v>
      </c>
      <c r="L142" s="236">
        <v>21</v>
      </c>
      <c r="M142" s="236">
        <f>G142*(1+L142/100)</f>
        <v>0</v>
      </c>
      <c r="N142" s="234">
        <v>0</v>
      </c>
      <c r="O142" s="234">
        <f>ROUND(E142*N142,2)</f>
        <v>0</v>
      </c>
      <c r="P142" s="234">
        <v>0</v>
      </c>
      <c r="Q142" s="234">
        <f>ROUND(E142*P142,2)</f>
        <v>0</v>
      </c>
      <c r="R142" s="236"/>
      <c r="S142" s="236" t="s">
        <v>145</v>
      </c>
      <c r="T142" s="237" t="s">
        <v>126</v>
      </c>
      <c r="U142" s="222">
        <v>0</v>
      </c>
      <c r="V142" s="222">
        <f>ROUND(E142*U142,2)</f>
        <v>0</v>
      </c>
      <c r="W142" s="222"/>
      <c r="X142" s="222" t="s">
        <v>310</v>
      </c>
      <c r="Y142" s="222" t="s">
        <v>128</v>
      </c>
      <c r="Z142" s="212"/>
      <c r="AA142" s="212"/>
      <c r="AB142" s="212"/>
      <c r="AC142" s="212"/>
      <c r="AD142" s="212"/>
      <c r="AE142" s="212"/>
      <c r="AF142" s="212"/>
      <c r="AG142" s="212" t="s">
        <v>311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2">
      <c r="A143" s="219"/>
      <c r="B143" s="220"/>
      <c r="C143" s="242" t="s">
        <v>327</v>
      </c>
      <c r="D143" s="238"/>
      <c r="E143" s="238"/>
      <c r="F143" s="238"/>
      <c r="G143" s="238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22"/>
      <c r="Z143" s="212"/>
      <c r="AA143" s="212"/>
      <c r="AB143" s="212"/>
      <c r="AC143" s="212"/>
      <c r="AD143" s="212"/>
      <c r="AE143" s="212"/>
      <c r="AF143" s="212"/>
      <c r="AG143" s="212" t="s">
        <v>131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x14ac:dyDescent="0.2">
      <c r="A144" s="224" t="s">
        <v>120</v>
      </c>
      <c r="B144" s="225" t="s">
        <v>92</v>
      </c>
      <c r="C144" s="240" t="s">
        <v>28</v>
      </c>
      <c r="D144" s="226"/>
      <c r="E144" s="227"/>
      <c r="F144" s="228"/>
      <c r="G144" s="228">
        <f>SUMIF(AG145:AG158,"&lt;&gt;NOR",G145:G158)</f>
        <v>0</v>
      </c>
      <c r="H144" s="228"/>
      <c r="I144" s="228">
        <f>SUM(I145:I158)</f>
        <v>0</v>
      </c>
      <c r="J144" s="228"/>
      <c r="K144" s="228">
        <f>SUM(K145:K158)</f>
        <v>0</v>
      </c>
      <c r="L144" s="228"/>
      <c r="M144" s="228">
        <f>SUM(M145:M158)</f>
        <v>0</v>
      </c>
      <c r="N144" s="227"/>
      <c r="O144" s="227">
        <f>SUM(O145:O158)</f>
        <v>0</v>
      </c>
      <c r="P144" s="227"/>
      <c r="Q144" s="227">
        <f>SUM(Q145:Q158)</f>
        <v>0</v>
      </c>
      <c r="R144" s="228"/>
      <c r="S144" s="228"/>
      <c r="T144" s="229"/>
      <c r="U144" s="223"/>
      <c r="V144" s="223">
        <f>SUM(V145:V158)</f>
        <v>0</v>
      </c>
      <c r="W144" s="223"/>
      <c r="X144" s="223"/>
      <c r="Y144" s="223"/>
      <c r="AG144" t="s">
        <v>121</v>
      </c>
    </row>
    <row r="145" spans="1:60" outlineLevel="1" x14ac:dyDescent="0.2">
      <c r="A145" s="231">
        <v>45</v>
      </c>
      <c r="B145" s="232" t="s">
        <v>328</v>
      </c>
      <c r="C145" s="241" t="s">
        <v>329</v>
      </c>
      <c r="D145" s="233" t="s">
        <v>309</v>
      </c>
      <c r="E145" s="234">
        <v>1</v>
      </c>
      <c r="F145" s="235"/>
      <c r="G145" s="236">
        <f>ROUND(E145*F145,2)</f>
        <v>0</v>
      </c>
      <c r="H145" s="235"/>
      <c r="I145" s="236">
        <f>ROUND(E145*H145,2)</f>
        <v>0</v>
      </c>
      <c r="J145" s="235"/>
      <c r="K145" s="236">
        <f>ROUND(E145*J145,2)</f>
        <v>0</v>
      </c>
      <c r="L145" s="236">
        <v>21</v>
      </c>
      <c r="M145" s="236">
        <f>G145*(1+L145/100)</f>
        <v>0</v>
      </c>
      <c r="N145" s="234">
        <v>0</v>
      </c>
      <c r="O145" s="234">
        <f>ROUND(E145*N145,2)</f>
        <v>0</v>
      </c>
      <c r="P145" s="234">
        <v>0</v>
      </c>
      <c r="Q145" s="234">
        <f>ROUND(E145*P145,2)</f>
        <v>0</v>
      </c>
      <c r="R145" s="236"/>
      <c r="S145" s="236" t="s">
        <v>145</v>
      </c>
      <c r="T145" s="237" t="s">
        <v>126</v>
      </c>
      <c r="U145" s="222">
        <v>0</v>
      </c>
      <c r="V145" s="222">
        <f>ROUND(E145*U145,2)</f>
        <v>0</v>
      </c>
      <c r="W145" s="222"/>
      <c r="X145" s="222" t="s">
        <v>310</v>
      </c>
      <c r="Y145" s="222" t="s">
        <v>128</v>
      </c>
      <c r="Z145" s="212"/>
      <c r="AA145" s="212"/>
      <c r="AB145" s="212"/>
      <c r="AC145" s="212"/>
      <c r="AD145" s="212"/>
      <c r="AE145" s="212"/>
      <c r="AF145" s="212"/>
      <c r="AG145" s="212" t="s">
        <v>311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2">
      <c r="A146" s="219"/>
      <c r="B146" s="220"/>
      <c r="C146" s="242" t="s">
        <v>330</v>
      </c>
      <c r="D146" s="238"/>
      <c r="E146" s="238"/>
      <c r="F146" s="238"/>
      <c r="G146" s="238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22"/>
      <c r="Z146" s="212"/>
      <c r="AA146" s="212"/>
      <c r="AB146" s="212"/>
      <c r="AC146" s="212"/>
      <c r="AD146" s="212"/>
      <c r="AE146" s="212"/>
      <c r="AF146" s="212"/>
      <c r="AG146" s="212" t="s">
        <v>131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31">
        <v>46</v>
      </c>
      <c r="B147" s="232" t="s">
        <v>331</v>
      </c>
      <c r="C147" s="241" t="s">
        <v>332</v>
      </c>
      <c r="D147" s="233" t="s">
        <v>309</v>
      </c>
      <c r="E147" s="234">
        <v>1</v>
      </c>
      <c r="F147" s="235"/>
      <c r="G147" s="236">
        <f>ROUND(E147*F147,2)</f>
        <v>0</v>
      </c>
      <c r="H147" s="235"/>
      <c r="I147" s="236">
        <f>ROUND(E147*H147,2)</f>
        <v>0</v>
      </c>
      <c r="J147" s="235"/>
      <c r="K147" s="236">
        <f>ROUND(E147*J147,2)</f>
        <v>0</v>
      </c>
      <c r="L147" s="236">
        <v>21</v>
      </c>
      <c r="M147" s="236">
        <f>G147*(1+L147/100)</f>
        <v>0</v>
      </c>
      <c r="N147" s="234">
        <v>0</v>
      </c>
      <c r="O147" s="234">
        <f>ROUND(E147*N147,2)</f>
        <v>0</v>
      </c>
      <c r="P147" s="234">
        <v>0</v>
      </c>
      <c r="Q147" s="234">
        <f>ROUND(E147*P147,2)</f>
        <v>0</v>
      </c>
      <c r="R147" s="236"/>
      <c r="S147" s="236" t="s">
        <v>145</v>
      </c>
      <c r="T147" s="237" t="s">
        <v>126</v>
      </c>
      <c r="U147" s="222">
        <v>0</v>
      </c>
      <c r="V147" s="222">
        <f>ROUND(E147*U147,2)</f>
        <v>0</v>
      </c>
      <c r="W147" s="222"/>
      <c r="X147" s="222" t="s">
        <v>310</v>
      </c>
      <c r="Y147" s="222" t="s">
        <v>128</v>
      </c>
      <c r="Z147" s="212"/>
      <c r="AA147" s="212"/>
      <c r="AB147" s="212"/>
      <c r="AC147" s="212"/>
      <c r="AD147" s="212"/>
      <c r="AE147" s="212"/>
      <c r="AF147" s="212"/>
      <c r="AG147" s="212" t="s">
        <v>311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ht="22.5" outlineLevel="2" x14ac:dyDescent="0.2">
      <c r="A148" s="219"/>
      <c r="B148" s="220"/>
      <c r="C148" s="242" t="s">
        <v>333</v>
      </c>
      <c r="D148" s="238"/>
      <c r="E148" s="238"/>
      <c r="F148" s="238"/>
      <c r="G148" s="238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22"/>
      <c r="Z148" s="212"/>
      <c r="AA148" s="212"/>
      <c r="AB148" s="212"/>
      <c r="AC148" s="212"/>
      <c r="AD148" s="212"/>
      <c r="AE148" s="212"/>
      <c r="AF148" s="212"/>
      <c r="AG148" s="212" t="s">
        <v>131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50" t="str">
        <f>C148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31">
        <v>47</v>
      </c>
      <c r="B149" s="232" t="s">
        <v>334</v>
      </c>
      <c r="C149" s="241" t="s">
        <v>335</v>
      </c>
      <c r="D149" s="233" t="s">
        <v>309</v>
      </c>
      <c r="E149" s="234">
        <v>1</v>
      </c>
      <c r="F149" s="235"/>
      <c r="G149" s="236">
        <f>ROUND(E149*F149,2)</f>
        <v>0</v>
      </c>
      <c r="H149" s="235"/>
      <c r="I149" s="236">
        <f>ROUND(E149*H149,2)</f>
        <v>0</v>
      </c>
      <c r="J149" s="235"/>
      <c r="K149" s="236">
        <f>ROUND(E149*J149,2)</f>
        <v>0</v>
      </c>
      <c r="L149" s="236">
        <v>21</v>
      </c>
      <c r="M149" s="236">
        <f>G149*(1+L149/100)</f>
        <v>0</v>
      </c>
      <c r="N149" s="234">
        <v>0</v>
      </c>
      <c r="O149" s="234">
        <f>ROUND(E149*N149,2)</f>
        <v>0</v>
      </c>
      <c r="P149" s="234">
        <v>0</v>
      </c>
      <c r="Q149" s="234">
        <f>ROUND(E149*P149,2)</f>
        <v>0</v>
      </c>
      <c r="R149" s="236"/>
      <c r="S149" s="236" t="s">
        <v>145</v>
      </c>
      <c r="T149" s="237" t="s">
        <v>126</v>
      </c>
      <c r="U149" s="222">
        <v>0</v>
      </c>
      <c r="V149" s="222">
        <f>ROUND(E149*U149,2)</f>
        <v>0</v>
      </c>
      <c r="W149" s="222"/>
      <c r="X149" s="222" t="s">
        <v>310</v>
      </c>
      <c r="Y149" s="222" t="s">
        <v>128</v>
      </c>
      <c r="Z149" s="212"/>
      <c r="AA149" s="212"/>
      <c r="AB149" s="212"/>
      <c r="AC149" s="212"/>
      <c r="AD149" s="212"/>
      <c r="AE149" s="212"/>
      <c r="AF149" s="212"/>
      <c r="AG149" s="212" t="s">
        <v>311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33.75" outlineLevel="2" x14ac:dyDescent="0.2">
      <c r="A150" s="219"/>
      <c r="B150" s="220"/>
      <c r="C150" s="242" t="s">
        <v>336</v>
      </c>
      <c r="D150" s="238"/>
      <c r="E150" s="238"/>
      <c r="F150" s="238"/>
      <c r="G150" s="238"/>
      <c r="H150" s="222"/>
      <c r="I150" s="222"/>
      <c r="J150" s="222"/>
      <c r="K150" s="222"/>
      <c r="L150" s="222"/>
      <c r="M150" s="222"/>
      <c r="N150" s="221"/>
      <c r="O150" s="221"/>
      <c r="P150" s="221"/>
      <c r="Q150" s="221"/>
      <c r="R150" s="222"/>
      <c r="S150" s="222"/>
      <c r="T150" s="222"/>
      <c r="U150" s="222"/>
      <c r="V150" s="222"/>
      <c r="W150" s="222"/>
      <c r="X150" s="222"/>
      <c r="Y150" s="222"/>
      <c r="Z150" s="212"/>
      <c r="AA150" s="212"/>
      <c r="AB150" s="212"/>
      <c r="AC150" s="212"/>
      <c r="AD150" s="212"/>
      <c r="AE150" s="212"/>
      <c r="AF150" s="212"/>
      <c r="AG150" s="212" t="s">
        <v>131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50" t="str">
        <f>C150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31">
        <v>48</v>
      </c>
      <c r="B151" s="232" t="s">
        <v>337</v>
      </c>
      <c r="C151" s="241" t="s">
        <v>338</v>
      </c>
      <c r="D151" s="233" t="s">
        <v>309</v>
      </c>
      <c r="E151" s="234">
        <v>1</v>
      </c>
      <c r="F151" s="235"/>
      <c r="G151" s="236">
        <f>ROUND(E151*F151,2)</f>
        <v>0</v>
      </c>
      <c r="H151" s="235"/>
      <c r="I151" s="236">
        <f>ROUND(E151*H151,2)</f>
        <v>0</v>
      </c>
      <c r="J151" s="235"/>
      <c r="K151" s="236">
        <f>ROUND(E151*J151,2)</f>
        <v>0</v>
      </c>
      <c r="L151" s="236">
        <v>21</v>
      </c>
      <c r="M151" s="236">
        <f>G151*(1+L151/100)</f>
        <v>0</v>
      </c>
      <c r="N151" s="234">
        <v>0</v>
      </c>
      <c r="O151" s="234">
        <f>ROUND(E151*N151,2)</f>
        <v>0</v>
      </c>
      <c r="P151" s="234">
        <v>0</v>
      </c>
      <c r="Q151" s="234">
        <f>ROUND(E151*P151,2)</f>
        <v>0</v>
      </c>
      <c r="R151" s="236"/>
      <c r="S151" s="236" t="s">
        <v>145</v>
      </c>
      <c r="T151" s="237" t="s">
        <v>126</v>
      </c>
      <c r="U151" s="222">
        <v>0</v>
      </c>
      <c r="V151" s="222">
        <f>ROUND(E151*U151,2)</f>
        <v>0</v>
      </c>
      <c r="W151" s="222"/>
      <c r="X151" s="222" t="s">
        <v>310</v>
      </c>
      <c r="Y151" s="222" t="s">
        <v>128</v>
      </c>
      <c r="Z151" s="212"/>
      <c r="AA151" s="212"/>
      <c r="AB151" s="212"/>
      <c r="AC151" s="212"/>
      <c r="AD151" s="212"/>
      <c r="AE151" s="212"/>
      <c r="AF151" s="212"/>
      <c r="AG151" s="212" t="s">
        <v>311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22.5" outlineLevel="2" x14ac:dyDescent="0.2">
      <c r="A152" s="219"/>
      <c r="B152" s="220"/>
      <c r="C152" s="242" t="s">
        <v>339</v>
      </c>
      <c r="D152" s="238"/>
      <c r="E152" s="238"/>
      <c r="F152" s="238"/>
      <c r="G152" s="238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2"/>
      <c r="AA152" s="212"/>
      <c r="AB152" s="212"/>
      <c r="AC152" s="212"/>
      <c r="AD152" s="212"/>
      <c r="AE152" s="212"/>
      <c r="AF152" s="212"/>
      <c r="AG152" s="212" t="s">
        <v>131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50" t="str">
        <f>C152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31">
        <v>49</v>
      </c>
      <c r="B153" s="232" t="s">
        <v>340</v>
      </c>
      <c r="C153" s="241" t="s">
        <v>341</v>
      </c>
      <c r="D153" s="233" t="s">
        <v>309</v>
      </c>
      <c r="E153" s="234">
        <v>1</v>
      </c>
      <c r="F153" s="235"/>
      <c r="G153" s="236">
        <f>ROUND(E153*F153,2)</f>
        <v>0</v>
      </c>
      <c r="H153" s="235"/>
      <c r="I153" s="236">
        <f>ROUND(E153*H153,2)</f>
        <v>0</v>
      </c>
      <c r="J153" s="235"/>
      <c r="K153" s="236">
        <f>ROUND(E153*J153,2)</f>
        <v>0</v>
      </c>
      <c r="L153" s="236">
        <v>21</v>
      </c>
      <c r="M153" s="236">
        <f>G153*(1+L153/100)</f>
        <v>0</v>
      </c>
      <c r="N153" s="234">
        <v>0</v>
      </c>
      <c r="O153" s="234">
        <f>ROUND(E153*N153,2)</f>
        <v>0</v>
      </c>
      <c r="P153" s="234">
        <v>0</v>
      </c>
      <c r="Q153" s="234">
        <f>ROUND(E153*P153,2)</f>
        <v>0</v>
      </c>
      <c r="R153" s="236"/>
      <c r="S153" s="236" t="s">
        <v>145</v>
      </c>
      <c r="T153" s="237" t="s">
        <v>126</v>
      </c>
      <c r="U153" s="222">
        <v>0</v>
      </c>
      <c r="V153" s="222">
        <f>ROUND(E153*U153,2)</f>
        <v>0</v>
      </c>
      <c r="W153" s="222"/>
      <c r="X153" s="222" t="s">
        <v>310</v>
      </c>
      <c r="Y153" s="222" t="s">
        <v>128</v>
      </c>
      <c r="Z153" s="212"/>
      <c r="AA153" s="212"/>
      <c r="AB153" s="212"/>
      <c r="AC153" s="212"/>
      <c r="AD153" s="212"/>
      <c r="AE153" s="212"/>
      <c r="AF153" s="212"/>
      <c r="AG153" s="212" t="s">
        <v>311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33.75" outlineLevel="2" x14ac:dyDescent="0.2">
      <c r="A154" s="219"/>
      <c r="B154" s="220"/>
      <c r="C154" s="242" t="s">
        <v>342</v>
      </c>
      <c r="D154" s="238"/>
      <c r="E154" s="238"/>
      <c r="F154" s="238"/>
      <c r="G154" s="238"/>
      <c r="H154" s="222"/>
      <c r="I154" s="222"/>
      <c r="J154" s="222"/>
      <c r="K154" s="222"/>
      <c r="L154" s="222"/>
      <c r="M154" s="222"/>
      <c r="N154" s="221"/>
      <c r="O154" s="221"/>
      <c r="P154" s="221"/>
      <c r="Q154" s="221"/>
      <c r="R154" s="222"/>
      <c r="S154" s="222"/>
      <c r="T154" s="222"/>
      <c r="U154" s="222"/>
      <c r="V154" s="222"/>
      <c r="W154" s="222"/>
      <c r="X154" s="222"/>
      <c r="Y154" s="222"/>
      <c r="Z154" s="212"/>
      <c r="AA154" s="212"/>
      <c r="AB154" s="212"/>
      <c r="AC154" s="212"/>
      <c r="AD154" s="212"/>
      <c r="AE154" s="212"/>
      <c r="AF154" s="212"/>
      <c r="AG154" s="212" t="s">
        <v>131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50" t="str">
        <f>C154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31">
        <v>50</v>
      </c>
      <c r="B155" s="232" t="s">
        <v>343</v>
      </c>
      <c r="C155" s="241" t="s">
        <v>344</v>
      </c>
      <c r="D155" s="233" t="s">
        <v>309</v>
      </c>
      <c r="E155" s="234">
        <v>1</v>
      </c>
      <c r="F155" s="235"/>
      <c r="G155" s="236">
        <f>ROUND(E155*F155,2)</f>
        <v>0</v>
      </c>
      <c r="H155" s="235"/>
      <c r="I155" s="236">
        <f>ROUND(E155*H155,2)</f>
        <v>0</v>
      </c>
      <c r="J155" s="235"/>
      <c r="K155" s="236">
        <f>ROUND(E155*J155,2)</f>
        <v>0</v>
      </c>
      <c r="L155" s="236">
        <v>21</v>
      </c>
      <c r="M155" s="236">
        <f>G155*(1+L155/100)</f>
        <v>0</v>
      </c>
      <c r="N155" s="234">
        <v>0</v>
      </c>
      <c r="O155" s="234">
        <f>ROUND(E155*N155,2)</f>
        <v>0</v>
      </c>
      <c r="P155" s="234">
        <v>0</v>
      </c>
      <c r="Q155" s="234">
        <f>ROUND(E155*P155,2)</f>
        <v>0</v>
      </c>
      <c r="R155" s="236"/>
      <c r="S155" s="236" t="s">
        <v>145</v>
      </c>
      <c r="T155" s="237" t="s">
        <v>126</v>
      </c>
      <c r="U155" s="222">
        <v>0</v>
      </c>
      <c r="V155" s="222">
        <f>ROUND(E155*U155,2)</f>
        <v>0</v>
      </c>
      <c r="W155" s="222"/>
      <c r="X155" s="222" t="s">
        <v>310</v>
      </c>
      <c r="Y155" s="222" t="s">
        <v>128</v>
      </c>
      <c r="Z155" s="212"/>
      <c r="AA155" s="212"/>
      <c r="AB155" s="212"/>
      <c r="AC155" s="212"/>
      <c r="AD155" s="212"/>
      <c r="AE155" s="212"/>
      <c r="AF155" s="212"/>
      <c r="AG155" s="212" t="s">
        <v>311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2" x14ac:dyDescent="0.2">
      <c r="A156" s="219"/>
      <c r="B156" s="220"/>
      <c r="C156" s="242" t="s">
        <v>345</v>
      </c>
      <c r="D156" s="238"/>
      <c r="E156" s="238"/>
      <c r="F156" s="238"/>
      <c r="G156" s="238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22"/>
      <c r="Z156" s="212"/>
      <c r="AA156" s="212"/>
      <c r="AB156" s="212"/>
      <c r="AC156" s="212"/>
      <c r="AD156" s="212"/>
      <c r="AE156" s="212"/>
      <c r="AF156" s="212"/>
      <c r="AG156" s="212" t="s">
        <v>131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31">
        <v>51</v>
      </c>
      <c r="B157" s="232" t="s">
        <v>346</v>
      </c>
      <c r="C157" s="241" t="s">
        <v>347</v>
      </c>
      <c r="D157" s="233" t="s">
        <v>309</v>
      </c>
      <c r="E157" s="234">
        <v>1</v>
      </c>
      <c r="F157" s="235"/>
      <c r="G157" s="236">
        <f>ROUND(E157*F157,2)</f>
        <v>0</v>
      </c>
      <c r="H157" s="235"/>
      <c r="I157" s="236">
        <f>ROUND(E157*H157,2)</f>
        <v>0</v>
      </c>
      <c r="J157" s="235"/>
      <c r="K157" s="236">
        <f>ROUND(E157*J157,2)</f>
        <v>0</v>
      </c>
      <c r="L157" s="236">
        <v>21</v>
      </c>
      <c r="M157" s="236">
        <f>G157*(1+L157/100)</f>
        <v>0</v>
      </c>
      <c r="N157" s="234">
        <v>0</v>
      </c>
      <c r="O157" s="234">
        <f>ROUND(E157*N157,2)</f>
        <v>0</v>
      </c>
      <c r="P157" s="234">
        <v>0</v>
      </c>
      <c r="Q157" s="234">
        <f>ROUND(E157*P157,2)</f>
        <v>0</v>
      </c>
      <c r="R157" s="236"/>
      <c r="S157" s="236" t="s">
        <v>145</v>
      </c>
      <c r="T157" s="237" t="s">
        <v>126</v>
      </c>
      <c r="U157" s="222">
        <v>0</v>
      </c>
      <c r="V157" s="222">
        <f>ROUND(E157*U157,2)</f>
        <v>0</v>
      </c>
      <c r="W157" s="222"/>
      <c r="X157" s="222" t="s">
        <v>310</v>
      </c>
      <c r="Y157" s="222" t="s">
        <v>128</v>
      </c>
      <c r="Z157" s="212"/>
      <c r="AA157" s="212"/>
      <c r="AB157" s="212"/>
      <c r="AC157" s="212"/>
      <c r="AD157" s="212"/>
      <c r="AE157" s="212"/>
      <c r="AF157" s="212"/>
      <c r="AG157" s="212" t="s">
        <v>311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2" x14ac:dyDescent="0.2">
      <c r="A158" s="219"/>
      <c r="B158" s="220"/>
      <c r="C158" s="242" t="s">
        <v>348</v>
      </c>
      <c r="D158" s="238"/>
      <c r="E158" s="238"/>
      <c r="F158" s="238"/>
      <c r="G158" s="238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22"/>
      <c r="Z158" s="212"/>
      <c r="AA158" s="212"/>
      <c r="AB158" s="212"/>
      <c r="AC158" s="212"/>
      <c r="AD158" s="212"/>
      <c r="AE158" s="212"/>
      <c r="AF158" s="212"/>
      <c r="AG158" s="212" t="s">
        <v>131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50" t="str">
        <f>C158</f>
        <v>Náklady na provedení skutečného zaměření stavby v rozsahu nezbytném pro zápis změny do katastru nemovitostí.</v>
      </c>
      <c r="BB158" s="212"/>
      <c r="BC158" s="212"/>
      <c r="BD158" s="212"/>
      <c r="BE158" s="212"/>
      <c r="BF158" s="212"/>
      <c r="BG158" s="212"/>
      <c r="BH158" s="212"/>
    </row>
    <row r="159" spans="1:60" x14ac:dyDescent="0.2">
      <c r="A159" s="3"/>
      <c r="B159" s="4"/>
      <c r="C159" s="244"/>
      <c r="D159" s="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AE159">
        <v>12</v>
      </c>
      <c r="AF159">
        <v>21</v>
      </c>
      <c r="AG159" t="s">
        <v>106</v>
      </c>
    </row>
    <row r="160" spans="1:60" x14ac:dyDescent="0.2">
      <c r="A160" s="215"/>
      <c r="B160" s="216" t="s">
        <v>29</v>
      </c>
      <c r="C160" s="245"/>
      <c r="D160" s="217"/>
      <c r="E160" s="218"/>
      <c r="F160" s="218"/>
      <c r="G160" s="230">
        <f>G8+G86+G99+G106+G113+G116+G130+G144</f>
        <v>0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AE160">
        <f>SUMIF(L7:L158,AE159,G7:G158)</f>
        <v>0</v>
      </c>
      <c r="AF160">
        <f>SUMIF(L7:L158,AF159,G7:G158)</f>
        <v>0</v>
      </c>
      <c r="AG160" t="s">
        <v>137</v>
      </c>
    </row>
    <row r="161" spans="3:33" x14ac:dyDescent="0.2">
      <c r="C161" s="246"/>
      <c r="D161" s="10"/>
      <c r="AG161" t="s">
        <v>138</v>
      </c>
    </row>
    <row r="162" spans="3:33" x14ac:dyDescent="0.2">
      <c r="D162" s="10"/>
    </row>
    <row r="163" spans="3:33" x14ac:dyDescent="0.2">
      <c r="D163" s="10"/>
    </row>
    <row r="164" spans="3:33" x14ac:dyDescent="0.2">
      <c r="D164" s="10"/>
    </row>
    <row r="165" spans="3:33" x14ac:dyDescent="0.2">
      <c r="D165" s="10"/>
    </row>
    <row r="166" spans="3:33" x14ac:dyDescent="0.2">
      <c r="D166" s="10"/>
    </row>
    <row r="167" spans="3:33" x14ac:dyDescent="0.2">
      <c r="D167" s="10"/>
    </row>
    <row r="168" spans="3:33" x14ac:dyDescent="0.2">
      <c r="D168" s="10"/>
    </row>
    <row r="169" spans="3:33" x14ac:dyDescent="0.2">
      <c r="D169" s="10"/>
    </row>
    <row r="170" spans="3:33" x14ac:dyDescent="0.2">
      <c r="D170" s="10"/>
    </row>
    <row r="171" spans="3:33" x14ac:dyDescent="0.2">
      <c r="D171" s="10"/>
    </row>
    <row r="172" spans="3:33" x14ac:dyDescent="0.2">
      <c r="D172" s="10"/>
    </row>
    <row r="173" spans="3:33" x14ac:dyDescent="0.2">
      <c r="D173" s="10"/>
    </row>
    <row r="174" spans="3:33" x14ac:dyDescent="0.2">
      <c r="D174" s="10"/>
    </row>
    <row r="175" spans="3:33" x14ac:dyDescent="0.2">
      <c r="D175" s="10"/>
    </row>
    <row r="176" spans="3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nKy+4EWfrH2XswvQ4CAkux0WJBEc45Dz2alJuaCRqhsDNUEoaHRuOKhC9OISy/lx0UrJdzeKyQKF1s+78ZXuw==" saltValue="/gXX8WwaY8/C9NfvjVsssA==" spinCount="100000" sheet="1" formatRows="0"/>
  <mergeCells count="42">
    <mergeCell ref="C148:G148"/>
    <mergeCell ref="C150:G150"/>
    <mergeCell ref="C152:G152"/>
    <mergeCell ref="C154:G154"/>
    <mergeCell ref="C156:G156"/>
    <mergeCell ref="C158:G158"/>
    <mergeCell ref="C135:G135"/>
    <mergeCell ref="C137:G137"/>
    <mergeCell ref="C139:G139"/>
    <mergeCell ref="C141:G141"/>
    <mergeCell ref="C143:G143"/>
    <mergeCell ref="C146:G146"/>
    <mergeCell ref="C115:G115"/>
    <mergeCell ref="C123:G123"/>
    <mergeCell ref="C127:G127"/>
    <mergeCell ref="C129:G129"/>
    <mergeCell ref="C132:G132"/>
    <mergeCell ref="C133:G133"/>
    <mergeCell ref="C82:G82"/>
    <mergeCell ref="C90:G90"/>
    <mergeCell ref="C101:G101"/>
    <mergeCell ref="C104:G104"/>
    <mergeCell ref="C108:G108"/>
    <mergeCell ref="C111:G111"/>
    <mergeCell ref="C48:G48"/>
    <mergeCell ref="C55:G55"/>
    <mergeCell ref="C58:G58"/>
    <mergeCell ref="C64:G64"/>
    <mergeCell ref="C70:G70"/>
    <mergeCell ref="C77:G77"/>
    <mergeCell ref="C24:G24"/>
    <mergeCell ref="C30:G30"/>
    <mergeCell ref="C36:G36"/>
    <mergeCell ref="C39:G39"/>
    <mergeCell ref="C42:G42"/>
    <mergeCell ref="C45:G45"/>
    <mergeCell ref="A1:G1"/>
    <mergeCell ref="C2:G2"/>
    <mergeCell ref="C3:G3"/>
    <mergeCell ref="C4:G4"/>
    <mergeCell ref="C10:G10"/>
    <mergeCell ref="C18:G1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5C8A0-0D99-475C-9E5F-F9B086A6437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93</v>
      </c>
      <c r="B1" s="197"/>
      <c r="C1" s="197"/>
      <c r="D1" s="197"/>
      <c r="E1" s="197"/>
      <c r="F1" s="197"/>
      <c r="G1" s="197"/>
      <c r="AG1" t="s">
        <v>94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95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95</v>
      </c>
      <c r="AG3" t="s">
        <v>96</v>
      </c>
    </row>
    <row r="4" spans="1:60" ht="24.95" customHeight="1" x14ac:dyDescent="0.2">
      <c r="A4" s="202" t="s">
        <v>9</v>
      </c>
      <c r="B4" s="203" t="s">
        <v>61</v>
      </c>
      <c r="C4" s="204" t="s">
        <v>62</v>
      </c>
      <c r="D4" s="205"/>
      <c r="E4" s="205"/>
      <c r="F4" s="205"/>
      <c r="G4" s="206"/>
      <c r="AG4" t="s">
        <v>97</v>
      </c>
    </row>
    <row r="5" spans="1:60" x14ac:dyDescent="0.2">
      <c r="D5" s="10"/>
    </row>
    <row r="6" spans="1:60" ht="38.25" x14ac:dyDescent="0.2">
      <c r="A6" s="208" t="s">
        <v>98</v>
      </c>
      <c r="B6" s="210" t="s">
        <v>99</v>
      </c>
      <c r="C6" s="210" t="s">
        <v>100</v>
      </c>
      <c r="D6" s="209" t="s">
        <v>101</v>
      </c>
      <c r="E6" s="208" t="s">
        <v>102</v>
      </c>
      <c r="F6" s="207" t="s">
        <v>103</v>
      </c>
      <c r="G6" s="208" t="s">
        <v>29</v>
      </c>
      <c r="H6" s="211" t="s">
        <v>30</v>
      </c>
      <c r="I6" s="211" t="s">
        <v>104</v>
      </c>
      <c r="J6" s="211" t="s">
        <v>31</v>
      </c>
      <c r="K6" s="211" t="s">
        <v>105</v>
      </c>
      <c r="L6" s="211" t="s">
        <v>106</v>
      </c>
      <c r="M6" s="211" t="s">
        <v>107</v>
      </c>
      <c r="N6" s="211" t="s">
        <v>108</v>
      </c>
      <c r="O6" s="211" t="s">
        <v>109</v>
      </c>
      <c r="P6" s="211" t="s">
        <v>110</v>
      </c>
      <c r="Q6" s="211" t="s">
        <v>111</v>
      </c>
      <c r="R6" s="211" t="s">
        <v>112</v>
      </c>
      <c r="S6" s="211" t="s">
        <v>113</v>
      </c>
      <c r="T6" s="211" t="s">
        <v>114</v>
      </c>
      <c r="U6" s="211" t="s">
        <v>115</v>
      </c>
      <c r="V6" s="211" t="s">
        <v>116</v>
      </c>
      <c r="W6" s="211" t="s">
        <v>117</v>
      </c>
      <c r="X6" s="211" t="s">
        <v>118</v>
      </c>
      <c r="Y6" s="211" t="s">
        <v>119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120</v>
      </c>
      <c r="B8" s="225" t="s">
        <v>80</v>
      </c>
      <c r="C8" s="240" t="s">
        <v>81</v>
      </c>
      <c r="D8" s="226"/>
      <c r="E8" s="227"/>
      <c r="F8" s="228"/>
      <c r="G8" s="228">
        <f>SUMIF(AG9:AG9,"&lt;&gt;NOR",G9:G9)</f>
        <v>0</v>
      </c>
      <c r="H8" s="228"/>
      <c r="I8" s="228">
        <f>SUM(I9:I9)</f>
        <v>0</v>
      </c>
      <c r="J8" s="228"/>
      <c r="K8" s="228">
        <f>SUM(K9:K9)</f>
        <v>0</v>
      </c>
      <c r="L8" s="228"/>
      <c r="M8" s="228">
        <f>SUM(M9:M9)</f>
        <v>0</v>
      </c>
      <c r="N8" s="227"/>
      <c r="O8" s="227">
        <f>SUM(O9:O9)</f>
        <v>0</v>
      </c>
      <c r="P8" s="227"/>
      <c r="Q8" s="227">
        <f>SUM(Q9:Q9)</f>
        <v>0</v>
      </c>
      <c r="R8" s="228"/>
      <c r="S8" s="228"/>
      <c r="T8" s="229"/>
      <c r="U8" s="223"/>
      <c r="V8" s="223">
        <f>SUM(V9:V9)</f>
        <v>0</v>
      </c>
      <c r="W8" s="223"/>
      <c r="X8" s="223"/>
      <c r="Y8" s="223"/>
      <c r="AG8" t="s">
        <v>121</v>
      </c>
    </row>
    <row r="9" spans="1:60" outlineLevel="1" x14ac:dyDescent="0.2">
      <c r="A9" s="231">
        <v>1</v>
      </c>
      <c r="B9" s="232" t="s">
        <v>350</v>
      </c>
      <c r="C9" s="241" t="s">
        <v>351</v>
      </c>
      <c r="D9" s="233" t="s">
        <v>124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125</v>
      </c>
      <c r="T9" s="237" t="s">
        <v>126</v>
      </c>
      <c r="U9" s="222">
        <v>0</v>
      </c>
      <c r="V9" s="222">
        <f>ROUND(E9*U9,2)</f>
        <v>0</v>
      </c>
      <c r="W9" s="222"/>
      <c r="X9" s="222" t="s">
        <v>127</v>
      </c>
      <c r="Y9" s="222" t="s">
        <v>128</v>
      </c>
      <c r="Z9" s="212"/>
      <c r="AA9" s="212"/>
      <c r="AB9" s="212"/>
      <c r="AC9" s="212"/>
      <c r="AD9" s="212"/>
      <c r="AE9" s="212"/>
      <c r="AF9" s="212"/>
      <c r="AG9" s="212" t="s">
        <v>129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">
      <c r="A10" s="3"/>
      <c r="B10" s="4"/>
      <c r="C10" s="244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12</v>
      </c>
      <c r="AF10">
        <v>21</v>
      </c>
      <c r="AG10" t="s">
        <v>106</v>
      </c>
    </row>
    <row r="11" spans="1:60" x14ac:dyDescent="0.2">
      <c r="A11" s="215"/>
      <c r="B11" s="216" t="s">
        <v>29</v>
      </c>
      <c r="C11" s="245"/>
      <c r="D11" s="217"/>
      <c r="E11" s="218"/>
      <c r="F11" s="218"/>
      <c r="G11" s="230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137</v>
      </c>
    </row>
    <row r="12" spans="1:60" x14ac:dyDescent="0.2">
      <c r="C12" s="246"/>
      <c r="D12" s="10"/>
      <c r="AG12" t="s">
        <v>138</v>
      </c>
    </row>
    <row r="13" spans="1:60" x14ac:dyDescent="0.2">
      <c r="D13" s="10"/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lc89LQ81VNYn86rJDvDx37rZN56b3decH5kHFRFQakHfHaOJIRE0wHhNEeeZ4MKpJ7vyt6xmx7ixyU4Gltn2A==" saltValue="PlkgH8tUxiEkfgW4xo+XZQ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01 01.01 Pol</vt:lpstr>
      <vt:lpstr>01 01.02 Pol</vt:lpstr>
      <vt:lpstr>01 01.03 Pol</vt:lpstr>
      <vt:lpstr>01 01.04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01.01 Pol'!Názvy_tisku</vt:lpstr>
      <vt:lpstr>'01 01.02 Pol'!Názvy_tisku</vt:lpstr>
      <vt:lpstr>'01 01.03 Pol'!Názvy_tisku</vt:lpstr>
      <vt:lpstr>'01 01.04 Pol'!Názvy_tisku</vt:lpstr>
      <vt:lpstr>oadresa</vt:lpstr>
      <vt:lpstr>Stavba!Objednatel</vt:lpstr>
      <vt:lpstr>Stavba!Objekt</vt:lpstr>
      <vt:lpstr>'01 01.01 Pol'!Oblast_tisku</vt:lpstr>
      <vt:lpstr>'01 01.02 Pol'!Oblast_tisku</vt:lpstr>
      <vt:lpstr>'01 01.03 Pol'!Oblast_tisku</vt:lpstr>
      <vt:lpstr>'01 01.04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Darebníček</dc:creator>
  <cp:lastModifiedBy>Pavel Darebníček</cp:lastModifiedBy>
  <cp:lastPrinted>2019-03-19T12:27:02Z</cp:lastPrinted>
  <dcterms:created xsi:type="dcterms:W3CDTF">2009-04-08T07:15:50Z</dcterms:created>
  <dcterms:modified xsi:type="dcterms:W3CDTF">2024-11-13T08:33:26Z</dcterms:modified>
</cp:coreProperties>
</file>